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48-15-13 Протоколы ПДК Саратовский Филиал\2025\НВЛ и НЛ на 30.09.2025г\СНГ\"/>
    </mc:Choice>
  </mc:AlternateContent>
  <bookViews>
    <workbookView xWindow="0" yWindow="0" windowWidth="28800" windowHeight="11400"/>
  </bookViews>
  <sheets>
    <sheet name="НВЛ 2025 (07)" sheetId="1" r:id="rId1"/>
  </sheets>
  <definedNames>
    <definedName name="_xlnm._FilterDatabase" localSheetId="0" hidden="1">'НВЛ 2025 (07)'!$A$15:$R$215</definedName>
    <definedName name="_xlnm.Print_Titles" localSheetId="0">'НВЛ 2025 (07)'!$15:$16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5" i="1" l="1"/>
  <c r="K135" i="1" l="1"/>
  <c r="K199" i="1" l="1"/>
  <c r="J215" i="1" l="1"/>
  <c r="H124" i="1" l="1"/>
  <c r="H187" i="1"/>
  <c r="H169" i="1"/>
  <c r="H137" i="1"/>
  <c r="H133" i="1"/>
  <c r="H132" i="1"/>
  <c r="H130" i="1"/>
  <c r="H129" i="1"/>
  <c r="H128" i="1"/>
  <c r="H126" i="1"/>
  <c r="H125" i="1"/>
  <c r="L214" i="1" l="1"/>
  <c r="K214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/>
  <c r="K90" i="1"/>
  <c r="L90" i="1"/>
  <c r="K91" i="1"/>
  <c r="L91" i="1"/>
  <c r="K92" i="1"/>
  <c r="L92" i="1"/>
  <c r="K93" i="1"/>
  <c r="K94" i="1"/>
  <c r="K95" i="1"/>
  <c r="L95" i="1"/>
  <c r="K96" i="1"/>
  <c r="L96" i="1"/>
  <c r="K97" i="1"/>
  <c r="K98" i="1"/>
  <c r="L98" i="1"/>
  <c r="K99" i="1"/>
  <c r="L99" i="1"/>
  <c r="K100" i="1"/>
  <c r="L100" i="1"/>
  <c r="K101" i="1"/>
  <c r="L101" i="1"/>
  <c r="K102" i="1"/>
  <c r="L102" i="1"/>
  <c r="K103" i="1"/>
  <c r="L103" i="1"/>
  <c r="K104" i="1"/>
  <c r="L104" i="1"/>
  <c r="K105" i="1"/>
  <c r="L105" i="1"/>
  <c r="K106" i="1"/>
  <c r="L106" i="1"/>
  <c r="K107" i="1"/>
  <c r="L107" i="1"/>
  <c r="K108" i="1"/>
  <c r="L108" i="1"/>
  <c r="K109" i="1"/>
  <c r="L109" i="1"/>
  <c r="K110" i="1"/>
  <c r="L110" i="1"/>
  <c r="K111" i="1"/>
  <c r="L111" i="1"/>
  <c r="K112" i="1"/>
  <c r="L112" i="1"/>
  <c r="K113" i="1"/>
  <c r="L113" i="1"/>
  <c r="K114" i="1"/>
  <c r="L114" i="1"/>
  <c r="K115" i="1"/>
  <c r="L115" i="1"/>
  <c r="K116" i="1"/>
  <c r="L116" i="1"/>
  <c r="K117" i="1"/>
  <c r="L117" i="1"/>
  <c r="K118" i="1"/>
  <c r="L118" i="1"/>
  <c r="K119" i="1"/>
  <c r="L119" i="1"/>
  <c r="K120" i="1"/>
  <c r="L120" i="1"/>
  <c r="K121" i="1"/>
  <c r="L121" i="1"/>
  <c r="K122" i="1"/>
  <c r="L122" i="1"/>
  <c r="K123" i="1"/>
  <c r="L123" i="1"/>
  <c r="K124" i="1"/>
  <c r="K125" i="1"/>
  <c r="L125" i="1"/>
  <c r="K126" i="1"/>
  <c r="L126" i="1"/>
  <c r="K127" i="1"/>
  <c r="L127" i="1"/>
  <c r="K128" i="1"/>
  <c r="L128" i="1"/>
  <c r="K129" i="1"/>
  <c r="L129" i="1"/>
  <c r="K130" i="1"/>
  <c r="L130" i="1"/>
  <c r="K131" i="1"/>
  <c r="K132" i="1"/>
  <c r="L132" i="1"/>
  <c r="K133" i="1"/>
  <c r="L133" i="1"/>
  <c r="K134" i="1"/>
  <c r="L134" i="1"/>
  <c r="K136" i="1"/>
  <c r="L136" i="1"/>
  <c r="K137" i="1"/>
  <c r="L137" i="1"/>
  <c r="K138" i="1"/>
  <c r="L138" i="1"/>
  <c r="K139" i="1"/>
  <c r="L139" i="1"/>
  <c r="K140" i="1"/>
  <c r="L140" i="1"/>
  <c r="K141" i="1"/>
  <c r="L141" i="1"/>
  <c r="K142" i="1"/>
  <c r="L142" i="1"/>
  <c r="K143" i="1"/>
  <c r="L143" i="1"/>
  <c r="K144" i="1"/>
  <c r="L144" i="1"/>
  <c r="K145" i="1"/>
  <c r="L145" i="1"/>
  <c r="K146" i="1"/>
  <c r="L146" i="1"/>
  <c r="K147" i="1"/>
  <c r="L147" i="1"/>
  <c r="K148" i="1"/>
  <c r="L148" i="1"/>
  <c r="K149" i="1"/>
  <c r="L149" i="1"/>
  <c r="K150" i="1"/>
  <c r="L150" i="1"/>
  <c r="K151" i="1"/>
  <c r="L151" i="1"/>
  <c r="K152" i="1"/>
  <c r="L152" i="1"/>
  <c r="K153" i="1"/>
  <c r="L153" i="1"/>
  <c r="K154" i="1"/>
  <c r="L154" i="1"/>
  <c r="K155" i="1"/>
  <c r="L155" i="1"/>
  <c r="K156" i="1"/>
  <c r="L156" i="1"/>
  <c r="K157" i="1"/>
  <c r="L157" i="1"/>
  <c r="K158" i="1"/>
  <c r="L158" i="1"/>
  <c r="K159" i="1"/>
  <c r="L159" i="1"/>
  <c r="K160" i="1"/>
  <c r="L160" i="1"/>
  <c r="K161" i="1"/>
  <c r="L161" i="1"/>
  <c r="K162" i="1"/>
  <c r="L162" i="1"/>
  <c r="K163" i="1"/>
  <c r="L163" i="1"/>
  <c r="K164" i="1"/>
  <c r="L164" i="1"/>
  <c r="K165" i="1"/>
  <c r="L165" i="1"/>
  <c r="K166" i="1"/>
  <c r="L166" i="1"/>
  <c r="K167" i="1"/>
  <c r="L167" i="1"/>
  <c r="K168" i="1"/>
  <c r="L168" i="1"/>
  <c r="K169" i="1"/>
  <c r="L169" i="1"/>
  <c r="K170" i="1"/>
  <c r="L170" i="1"/>
  <c r="K171" i="1"/>
  <c r="L171" i="1"/>
  <c r="K172" i="1"/>
  <c r="L172" i="1"/>
  <c r="K173" i="1"/>
  <c r="L173" i="1"/>
  <c r="K174" i="1"/>
  <c r="L174" i="1"/>
  <c r="K175" i="1"/>
  <c r="L175" i="1"/>
  <c r="K176" i="1"/>
  <c r="L176" i="1"/>
  <c r="K177" i="1"/>
  <c r="L177" i="1"/>
  <c r="K178" i="1"/>
  <c r="L178" i="1"/>
  <c r="K179" i="1"/>
  <c r="L179" i="1"/>
  <c r="K180" i="1"/>
  <c r="L180" i="1"/>
  <c r="K181" i="1"/>
  <c r="L181" i="1"/>
  <c r="K182" i="1"/>
  <c r="K183" i="1"/>
  <c r="L183" i="1"/>
  <c r="K184" i="1"/>
  <c r="K185" i="1"/>
  <c r="L185" i="1"/>
  <c r="K186" i="1"/>
  <c r="L186" i="1"/>
  <c r="K187" i="1"/>
  <c r="L187" i="1"/>
  <c r="K188" i="1"/>
  <c r="L188" i="1"/>
  <c r="K189" i="1"/>
  <c r="L189" i="1"/>
  <c r="K190" i="1"/>
  <c r="L190" i="1"/>
  <c r="K191" i="1"/>
  <c r="L191" i="1"/>
  <c r="K192" i="1"/>
  <c r="L192" i="1"/>
  <c r="K193" i="1"/>
  <c r="L193" i="1"/>
  <c r="K194" i="1"/>
  <c r="L194" i="1"/>
  <c r="K195" i="1"/>
  <c r="L195" i="1"/>
  <c r="K196" i="1"/>
  <c r="L196" i="1"/>
  <c r="K197" i="1"/>
  <c r="L197" i="1"/>
  <c r="K198" i="1"/>
  <c r="L198" i="1"/>
  <c r="L199" i="1"/>
  <c r="K200" i="1"/>
  <c r="L200" i="1"/>
  <c r="K201" i="1"/>
  <c r="L201" i="1"/>
  <c r="K202" i="1"/>
  <c r="L202" i="1"/>
  <c r="K203" i="1"/>
  <c r="L203" i="1"/>
  <c r="K204" i="1"/>
  <c r="L204" i="1"/>
  <c r="K205" i="1"/>
  <c r="L205" i="1"/>
  <c r="K206" i="1"/>
  <c r="L206" i="1"/>
  <c r="K207" i="1"/>
  <c r="L207" i="1"/>
  <c r="K208" i="1"/>
  <c r="L208" i="1"/>
  <c r="K209" i="1"/>
  <c r="L209" i="1"/>
  <c r="K210" i="1"/>
  <c r="K211" i="1"/>
  <c r="L211" i="1"/>
  <c r="K212" i="1"/>
  <c r="L212" i="1"/>
  <c r="K213" i="1"/>
  <c r="L213" i="1"/>
  <c r="L19" i="1"/>
  <c r="K19" i="1"/>
  <c r="L18" i="1"/>
  <c r="K18" i="1"/>
  <c r="L17" i="1"/>
  <c r="K17" i="1"/>
  <c r="K215" i="1" l="1"/>
  <c r="L210" i="1"/>
  <c r="L184" i="1"/>
  <c r="L182" i="1"/>
  <c r="L131" i="1"/>
  <c r="L124" i="1"/>
  <c r="L97" i="1"/>
  <c r="L94" i="1"/>
  <c r="L93" i="1"/>
  <c r="L215" i="1" s="1"/>
</calcChain>
</file>

<file path=xl/sharedStrings.xml><?xml version="1.0" encoding="utf-8"?>
<sst xmlns="http://schemas.openxmlformats.org/spreadsheetml/2006/main" count="2261" uniqueCount="505">
  <si>
    <t>УТВЕРЖДАЮ:</t>
  </si>
  <si>
    <t>Генеральный директор</t>
  </si>
  <si>
    <t>ПАО "Саратовнефтегаз"</t>
  </si>
  <si>
    <t>М.П. Девяткин</t>
  </si>
  <si>
    <t xml:space="preserve">Приложение № 1  к ПОЛОЖЕНИЮ о порядке реализации </t>
  </si>
  <si>
    <t xml:space="preserve">невостребованных ликвидов и неликвидов, находящихся в собственности </t>
  </si>
  <si>
    <t>(наименование Общества)</t>
  </si>
  <si>
    <t>№ п/п</t>
  </si>
  <si>
    <t>Товарная группа</t>
  </si>
  <si>
    <t>Инвентарный номер (номер оборудования к установке)</t>
  </si>
  <si>
    <t>Наименование МТР</t>
  </si>
  <si>
    <t>Дата ввода в эксплуатацию (для ОС), дата поступления на склад (для материалов)</t>
  </si>
  <si>
    <t>Балансовая цена (руб/ед.)</t>
  </si>
  <si>
    <t>Цена реализации без НДС (руб/ед.)</t>
  </si>
  <si>
    <t>Ед. изм.</t>
  </si>
  <si>
    <t>Кол-во</t>
  </si>
  <si>
    <t>Балансовая стоимость без НДС (руб.)</t>
  </si>
  <si>
    <t>Стоимость реализации без НДС (руб.)</t>
  </si>
  <si>
    <t>Местонахождение НВЛ</t>
  </si>
  <si>
    <t>№ склада</t>
  </si>
  <si>
    <t>Причина отнесения к НВЛ</t>
  </si>
  <si>
    <t>Техническое состояние МТР</t>
  </si>
  <si>
    <t>ФИО контактного лица (Группа по реализации НВЛ и НЛ)</t>
  </si>
  <si>
    <t>Телефон контактного лица</t>
  </si>
  <si>
    <t>МЦ.22</t>
  </si>
  <si>
    <t>Машины и оборудование</t>
  </si>
  <si>
    <t>56301</t>
  </si>
  <si>
    <t>GPS Навигатор Garmin eTrex Vista CX</t>
  </si>
  <si>
    <t>шт</t>
  </si>
  <si>
    <t>Невостребовано</t>
  </si>
  <si>
    <t>удовлетворительное</t>
  </si>
  <si>
    <t>Дорофеева Татьяна Николаевна DorofeevaTN@russneft.ru</t>
  </si>
  <si>
    <t>(8452)393-400, доб. 20-72, 25-15</t>
  </si>
  <si>
    <t>52923</t>
  </si>
  <si>
    <t>Автомобильный комплект SAT551 для SAT550</t>
  </si>
  <si>
    <t>52924</t>
  </si>
  <si>
    <t>52930</t>
  </si>
  <si>
    <t>Прочее специализированное оборудование</t>
  </si>
  <si>
    <t>Невостребованно</t>
  </si>
  <si>
    <t>3207</t>
  </si>
  <si>
    <t>Агрегат для приготовления воздуха</t>
  </si>
  <si>
    <t>Девяткин М.П (Елизаров СВ)</t>
  </si>
  <si>
    <t>Сварочные агрегаты</t>
  </si>
  <si>
    <t>АГРЕГАТ СВАРОЧНЫЙ АДД-305</t>
  </si>
  <si>
    <t>01.02.81</t>
  </si>
  <si>
    <t>шт.</t>
  </si>
  <si>
    <t xml:space="preserve">Урицкие ГС, Лысогорский р-н </t>
  </si>
  <si>
    <t>Кисляков В.А.</t>
  </si>
  <si>
    <t>Аппараты воздушного охлаждения</t>
  </si>
  <si>
    <t>ББ00947</t>
  </si>
  <si>
    <t>Аппарат АВМ-Г-20-Ж-2,5 Б1-В/8-4-3 с увлажн</t>
  </si>
  <si>
    <t>Заволжский участок цеха МТО, ст. Золотая Степь</t>
  </si>
  <si>
    <t>Склад №2</t>
  </si>
  <si>
    <t>удовлетвори-
тельное</t>
  </si>
  <si>
    <t>Панченко Сергей Дмитриевич PanchenkoSD@russneft.ru</t>
  </si>
  <si>
    <t>(8452) 393-400 доб.12-16</t>
  </si>
  <si>
    <t>Теплообменное оборудование</t>
  </si>
  <si>
    <t>1204010009/ ББ00937</t>
  </si>
  <si>
    <t xml:space="preserve">Аппарат АВМ-Г-20-Ж-6,3-Б1-В/8-8-3 с увлажнителем </t>
  </si>
  <si>
    <t>Сварочное оборудование</t>
  </si>
  <si>
    <t>71446</t>
  </si>
  <si>
    <t>Аппарат сварочный УДГУ-251-1ТИГ/ММА</t>
  </si>
  <si>
    <t>31.12.10</t>
  </si>
  <si>
    <t>Правобережный участок цеха МТО</t>
  </si>
  <si>
    <t>Склад №3</t>
  </si>
  <si>
    <t>71448</t>
  </si>
  <si>
    <t>Баллон аргоновый</t>
  </si>
  <si>
    <t>27.12.10</t>
  </si>
  <si>
    <t>Блочное оборудование</t>
  </si>
  <si>
    <t>БДР М1-25-1 У-1 Блок диодно-резисторный</t>
  </si>
  <si>
    <t>2003</t>
  </si>
  <si>
    <t>Товары культурно-бытового и хозяйственного назначения</t>
  </si>
  <si>
    <t>01.04.2018</t>
  </si>
  <si>
    <t>Саратовская обл., Советский р-н, п.Степное РМЦ</t>
  </si>
  <si>
    <t>Лавренов Д.С.</t>
  </si>
  <si>
    <t>83525</t>
  </si>
  <si>
    <t>Вентилятор VITRO 9/230</t>
  </si>
  <si>
    <t>5873</t>
  </si>
  <si>
    <t>ВЕРСТАК ДЛЯ РЕЗКИ</t>
  </si>
  <si>
    <t>31.12.2001</t>
  </si>
  <si>
    <t>г. Саратов, Ленинский район, БПО, Буровая, 26</t>
  </si>
  <si>
    <t>Орленко Д.В.</t>
  </si>
  <si>
    <t>Вычислительная техника и ЛВС</t>
  </si>
  <si>
    <t>55223</t>
  </si>
  <si>
    <t>Видеокамера сетевая Axis 270W</t>
  </si>
  <si>
    <t>30.03.07</t>
  </si>
  <si>
    <t xml:space="preserve"> Удовлетворительное состояние. Исправна. Комплектация: Камера, блок питания, шнур питания, кабель интерфейсный, кронштейн для крепления, руководство пользователя, диск с ПО.</t>
  </si>
  <si>
    <t>Оборудование для подготовки газа</t>
  </si>
  <si>
    <t>Воздухосборник Y-2.7 м3</t>
  </si>
  <si>
    <t>Газосепараторы</t>
  </si>
  <si>
    <t>ББ00988</t>
  </si>
  <si>
    <t>Газосепаратор сетчатый ГС-1-2,5-800-1</t>
  </si>
  <si>
    <t>18.04.12</t>
  </si>
  <si>
    <t>2015</t>
  </si>
  <si>
    <t>г. Саратов, Соколовая гора, БПО</t>
  </si>
  <si>
    <t>Склад №1</t>
  </si>
  <si>
    <t>Вычислительная техника, оргтехника и средства связи</t>
  </si>
  <si>
    <t>45601</t>
  </si>
  <si>
    <t>Диктофон цифровой Olimpus DS-10</t>
  </si>
  <si>
    <t>31.12.04</t>
  </si>
  <si>
    <t xml:space="preserve"> Удовлетворительное состояние. Исправен. Комплектация: диктофон,чехол, докстанция, руководство пользователя, диск с ПО.</t>
  </si>
  <si>
    <t>45602</t>
  </si>
  <si>
    <t xml:space="preserve">Запорная арматура </t>
  </si>
  <si>
    <t xml:space="preserve"> ББ01173/0205020103</t>
  </si>
  <si>
    <t>Задвижка  30лс941нж ЗКЛП 200-16  ст.20ГЛ А эл</t>
  </si>
  <si>
    <t>27.05.11</t>
  </si>
  <si>
    <t>компл</t>
  </si>
  <si>
    <t>ББ00865</t>
  </si>
  <si>
    <t>Задвижка 30с 976нж Ду100Ру63 ГАЗ с э/пр В-А2</t>
  </si>
  <si>
    <t>ББ00866</t>
  </si>
  <si>
    <t>ББ00882</t>
  </si>
  <si>
    <t>Задвижка 30с76нж 50х63 газ с ЭИМ В-А2-11К с КОФ</t>
  </si>
  <si>
    <t>21.06.11</t>
  </si>
  <si>
    <t>Электротехническое оборудование</t>
  </si>
  <si>
    <t>ББ01106</t>
  </si>
  <si>
    <t>Заземление глубинное анодное Менделеевец-МКГ</t>
  </si>
  <si>
    <t>30.11.16</t>
  </si>
  <si>
    <t>30.09.07</t>
  </si>
  <si>
    <t>Электронагревательные установки</t>
  </si>
  <si>
    <t>Калорифер КСК  3 - 6</t>
  </si>
  <si>
    <t>2004</t>
  </si>
  <si>
    <t>1802</t>
  </si>
  <si>
    <t>Камера цифровая Olympus E-20</t>
  </si>
  <si>
    <t>31.07.02</t>
  </si>
  <si>
    <t>Удовлетворительное состояние. Исправна. Комплектация: Фотокамера,пульт управления, бленда,блок питания, зарядное устройство, диск с драйверами, документация, интерфейсный кабель.Примечание: Без аккумуляторов. Требуется установка новых аккумуляторов : 4шт. Тип AA.</t>
  </si>
  <si>
    <t>Запасные части к нефтепромысловому оборудованию</t>
  </si>
  <si>
    <t>Каплеуловитель</t>
  </si>
  <si>
    <t>Арматура трубопроводная</t>
  </si>
  <si>
    <t>ББ00870</t>
  </si>
  <si>
    <t>Клапан 19с38нж 250х40 обратн. межфланц. среда ГАЗ</t>
  </si>
  <si>
    <t>07.06.11</t>
  </si>
  <si>
    <t>Правобережный участок цеха МТО, г. Саратов</t>
  </si>
  <si>
    <t xml:space="preserve"> ББ00814/0205040143</t>
  </si>
  <si>
    <t>Клапан запорно-регулир. Ду15 Ру16 с эл.прив. AUMA</t>
  </si>
  <si>
    <t>02.08.10</t>
  </si>
  <si>
    <t>ББ00922</t>
  </si>
  <si>
    <t>Клапан КМРО-Э ЛГ 301 С 25х63 0,1 Р А</t>
  </si>
  <si>
    <t>08.09.11</t>
  </si>
  <si>
    <t>ББ00923</t>
  </si>
  <si>
    <t>Клапан КМРО-Э ЛГ 401 С 25х40 0,16 Р А</t>
  </si>
  <si>
    <t>ББ01078</t>
  </si>
  <si>
    <t>Комплекс для утилизации сточных вод</t>
  </si>
  <si>
    <t>15.09.14</t>
  </si>
  <si>
    <t>Оборудование для хранения</t>
  </si>
  <si>
    <t>83606</t>
  </si>
  <si>
    <t>Контейнер г/п - 1,5 тн</t>
  </si>
  <si>
    <t>2013</t>
  </si>
  <si>
    <t>83607</t>
  </si>
  <si>
    <t>Контейнер г/п- 1 тн</t>
  </si>
  <si>
    <t>83609</t>
  </si>
  <si>
    <t>Контейнер г/п- 2 тн</t>
  </si>
  <si>
    <t>83610</t>
  </si>
  <si>
    <t>83611</t>
  </si>
  <si>
    <t>Контейнер г/п- 2,5 тн</t>
  </si>
  <si>
    <t>Котельное оборудование</t>
  </si>
  <si>
    <t>65882</t>
  </si>
  <si>
    <t>Котел водогр. газовый Junkers Bosch Supraline К56</t>
  </si>
  <si>
    <t>2007</t>
  </si>
  <si>
    <t>Запорная арматура</t>
  </si>
  <si>
    <t>ББ00902</t>
  </si>
  <si>
    <t>Кран шаров. 100х63 герм. А с эл.прив. AUMA</t>
  </si>
  <si>
    <t>12.07.11</t>
  </si>
  <si>
    <t>ББ00895</t>
  </si>
  <si>
    <t>Кран шаров. 150х16 герм. А с эл.прив. AUMA</t>
  </si>
  <si>
    <t>07.07.11</t>
  </si>
  <si>
    <t>ББ00903</t>
  </si>
  <si>
    <t>Кран шаров. 200х40 герм. А с эл.прив. AUMA</t>
  </si>
  <si>
    <t>29.07.11</t>
  </si>
  <si>
    <t>ББ00893</t>
  </si>
  <si>
    <t>Кран шаров. 250х40 герм. А с эл.прив. AUMA</t>
  </si>
  <si>
    <t>05.07.11</t>
  </si>
  <si>
    <t>ББ00897</t>
  </si>
  <si>
    <t>ББ00909</t>
  </si>
  <si>
    <t>Кран шаров. 400х16 с эл.прив. AUMA с КОФ</t>
  </si>
  <si>
    <t>15.08.11</t>
  </si>
  <si>
    <t>ББ00806</t>
  </si>
  <si>
    <t>Кран шаровый ПТ39163-050М-35 50х16 с эл.прив. AUMA</t>
  </si>
  <si>
    <t>13.03.09</t>
  </si>
  <si>
    <t>52904</t>
  </si>
  <si>
    <t>Кросс-конектор FlexGain FG-4XE-MR-NG с кабелями</t>
  </si>
  <si>
    <t>52905</t>
  </si>
  <si>
    <t>52906</t>
  </si>
  <si>
    <t>52907</t>
  </si>
  <si>
    <t>52908</t>
  </si>
  <si>
    <t>52909</t>
  </si>
  <si>
    <t>52910</t>
  </si>
  <si>
    <t>Контрольно-измерительные приборы</t>
  </si>
  <si>
    <t>00943900</t>
  </si>
  <si>
    <t>Метран ПКД-10-0,05М колибр.давл.Зав№416 25/м 160ПМ/НС-10</t>
  </si>
  <si>
    <t>2001</t>
  </si>
  <si>
    <t>Левобережный участок цеха МТО, г. Саратов</t>
  </si>
  <si>
    <t>склад №4</t>
  </si>
  <si>
    <t>83673</t>
  </si>
  <si>
    <t>Механическая пила</t>
  </si>
  <si>
    <t>Девяткин М.П (Лавренов ДС)</t>
  </si>
  <si>
    <t>64440</t>
  </si>
  <si>
    <t>Модем ZyXEL Prestige 841C</t>
  </si>
  <si>
    <t>65104</t>
  </si>
  <si>
    <t>65105</t>
  </si>
  <si>
    <t>65106</t>
  </si>
  <si>
    <t>65107</t>
  </si>
  <si>
    <t>65108</t>
  </si>
  <si>
    <t>Модем абонен. ZyXEL P-870МН-C1 VDSL2</t>
  </si>
  <si>
    <t>65109</t>
  </si>
  <si>
    <t>65110</t>
  </si>
  <si>
    <t>65111</t>
  </si>
  <si>
    <t>65112</t>
  </si>
  <si>
    <t>65434</t>
  </si>
  <si>
    <t>77483</t>
  </si>
  <si>
    <t>Модуль транзит. Motorola Canopy 5.2 GHz(5210BHRF2</t>
  </si>
  <si>
    <t>77484</t>
  </si>
  <si>
    <t>77473</t>
  </si>
  <si>
    <t>Модуль транзитный Motorola Canopy 2400BHRF20DD 2,4</t>
  </si>
  <si>
    <t>77474</t>
  </si>
  <si>
    <t>65120</t>
  </si>
  <si>
    <t>Модуль управления кластером Motorola Canopy 2.4 Mhz</t>
  </si>
  <si>
    <t>Средства связи, слаботочное оборудование</t>
  </si>
  <si>
    <t>56954</t>
  </si>
  <si>
    <t>Навигатор GARMIN GPS MAP 60CSx</t>
  </si>
  <si>
    <t>31.12.06</t>
  </si>
  <si>
    <t>Удовлетворительное состояние. Исправно. Комплектация: навигатор,карта памяти, руководство пользователя, диск с ПО.</t>
  </si>
  <si>
    <t>Насосы проч.</t>
  </si>
  <si>
    <t>Насос фекальный ФГС-30/10</t>
  </si>
  <si>
    <t>2016</t>
  </si>
  <si>
    <t>Насос фекальный ФГС-50/12,5</t>
  </si>
  <si>
    <t>Нефтепромысловое оборудование</t>
  </si>
  <si>
    <t>ББ01060</t>
  </si>
  <si>
    <t>Обвязка колонная ОКп2Кх21-146х245х324М</t>
  </si>
  <si>
    <t>27.12.13</t>
  </si>
  <si>
    <t>КИПиА</t>
  </si>
  <si>
    <t>Планиметр электронный РLANIX-5</t>
  </si>
  <si>
    <t>2006</t>
  </si>
  <si>
    <t>Чернецкая В.А.</t>
  </si>
  <si>
    <t>67605</t>
  </si>
  <si>
    <t>Площадка под оборудование КТПК</t>
  </si>
  <si>
    <t>30.06.09</t>
  </si>
  <si>
    <t>Заволжский участок цеха МТО</t>
  </si>
  <si>
    <t>58441</t>
  </si>
  <si>
    <t>Высоковольтное оборудование</t>
  </si>
  <si>
    <t xml:space="preserve">     ББ01140/1202070011</t>
  </si>
  <si>
    <t>Подстанция КТПК(ВК)-40/10/0,4 с трансф.ТМГ-40/10/0</t>
  </si>
  <si>
    <t>04.05.18</t>
  </si>
  <si>
    <t xml:space="preserve">     ББ01141/1202070082</t>
  </si>
  <si>
    <t>Подстанция КТПК(ВК)-40/6/0,4 У1 с трансф.</t>
  </si>
  <si>
    <t>ББ01092/1202070021</t>
  </si>
  <si>
    <t>Подстанция КТПК(ВК)-400/6/0,4 с трансф.ТМГ-400/6/0</t>
  </si>
  <si>
    <t>20.01.16</t>
  </si>
  <si>
    <t>ББ00888/84341230</t>
  </si>
  <si>
    <t>Подстанция КТПК(ВК)-63/6/0,4 с трансф.</t>
  </si>
  <si>
    <t>23.06.11</t>
  </si>
  <si>
    <t>3170</t>
  </si>
  <si>
    <t>Поперечно-строг.станок МОД 7Е35</t>
  </si>
  <si>
    <t>59873</t>
  </si>
  <si>
    <t>Портативный GPS-навигатор Garmin GPS60</t>
  </si>
  <si>
    <t>Низковольтное оборудование</t>
  </si>
  <si>
    <t>47238</t>
  </si>
  <si>
    <t>Преобразователь дав-ния и тем-ры измер. автономный АМТ-08 зав2055</t>
  </si>
  <si>
    <t>47237</t>
  </si>
  <si>
    <t>Преобразователь дав-ния и тем-ры измер. автономный АМТ-08 зав2056</t>
  </si>
  <si>
    <t>83410</t>
  </si>
  <si>
    <t>Пресс-ножницы</t>
  </si>
  <si>
    <t>Девяткин М.П (Ересько С.А.)</t>
  </si>
  <si>
    <t>Прибор-преобразователь тока Е846/3-М1 4-20мА № 041519</t>
  </si>
  <si>
    <t>Проектор "Gena"</t>
  </si>
  <si>
    <t>71328</t>
  </si>
  <si>
    <t>Проектор CP-S2250.7</t>
  </si>
  <si>
    <t>05013/20158</t>
  </si>
  <si>
    <t>Проектор Geha-2000</t>
  </si>
  <si>
    <t>Цех добычи нефти и газа №3 "Пугачевский</t>
  </si>
  <si>
    <t>3144</t>
  </si>
  <si>
    <t>Расточный станок</t>
  </si>
  <si>
    <t>Энергетическое оборудование</t>
  </si>
  <si>
    <t>00947400</t>
  </si>
  <si>
    <t>Регулятор РДГ-50 ВМ</t>
  </si>
  <si>
    <t>ХозИнвентарь</t>
  </si>
  <si>
    <t>67567</t>
  </si>
  <si>
    <t>Рекордер-DVD Pioneer DVR-560H-K Black</t>
  </si>
  <si>
    <t>5548/17725</t>
  </si>
  <si>
    <t xml:space="preserve">Cварочный агрегат АДД-40-04 </t>
  </si>
  <si>
    <t>2002</t>
  </si>
  <si>
    <t>56664</t>
  </si>
  <si>
    <t>Система дистанционного розжига факельной установки</t>
  </si>
  <si>
    <t>433у/25789</t>
  </si>
  <si>
    <t>СОГ-922-КТ стенд для очистки масла</t>
  </si>
  <si>
    <t>ББ00721</t>
  </si>
  <si>
    <t>Сосуд для одоранта Ду-700 V-2,0 м3, Рр=2,5 МПа</t>
  </si>
  <si>
    <t>15.04.08</t>
  </si>
  <si>
    <t>Станки</t>
  </si>
  <si>
    <t>10288 / 22135</t>
  </si>
  <si>
    <t>СТАНОК ФРЕЗЕРНЫЙ МОД ФА-3АУ</t>
  </si>
  <si>
    <t>01.02.77</t>
  </si>
  <si>
    <t>г. Саратов Волжский район, БПО, 2й Соколовогорский пр-д.</t>
  </si>
  <si>
    <t>4563 / 25800</t>
  </si>
  <si>
    <t>СТАНОК ВЕРТИКАЛЬНО-СВЕРЛИЛЬНЫЙ</t>
  </si>
  <si>
    <t xml:space="preserve">Урицкое м-е, Лысогорский р-н </t>
  </si>
  <si>
    <t>83835</t>
  </si>
  <si>
    <t>Станок долбежно-сверлильный</t>
  </si>
  <si>
    <t>1967</t>
  </si>
  <si>
    <t>Ересько С.А.</t>
  </si>
  <si>
    <t>3671</t>
  </si>
  <si>
    <t>СТАНОК ЗАТОЧНЫЙ 3В642</t>
  </si>
  <si>
    <t>01459200 / 3787</t>
  </si>
  <si>
    <t>Станок заточный</t>
  </si>
  <si>
    <t>1982</t>
  </si>
  <si>
    <t>Пункта налива нефти             Цеха ДНГ №2 «Северный»</t>
  </si>
  <si>
    <t>Дрозденко О.А.</t>
  </si>
  <si>
    <t>3449 / 19731</t>
  </si>
  <si>
    <t>Станок намотки секций статораСНС901</t>
  </si>
  <si>
    <t>30.05.1998</t>
  </si>
  <si>
    <t>01459300 / 3789</t>
  </si>
  <si>
    <t>Станок сверлильно-вертикальный</t>
  </si>
  <si>
    <t>1958</t>
  </si>
  <si>
    <t>4516 / 25818</t>
  </si>
  <si>
    <t>СТАНОК ТОКАРНО-ВИНТОРЕЗНЫЙ 1А62</t>
  </si>
  <si>
    <t>2855 / 17727</t>
  </si>
  <si>
    <t>Станок токарно-винторезный МОД МК53КС Урицкое м-е</t>
  </si>
  <si>
    <t>001359700</t>
  </si>
  <si>
    <t xml:space="preserve">Станок фрезерный консольный универсальный </t>
  </si>
  <si>
    <t>82194</t>
  </si>
  <si>
    <t>Станок фрезерный</t>
  </si>
  <si>
    <t>Семенов-Корост(Байрак А)</t>
  </si>
  <si>
    <t>11529 / 25822</t>
  </si>
  <si>
    <t>Станок фуговальный СФА-4</t>
  </si>
  <si>
    <t>ББ01098</t>
  </si>
  <si>
    <t>Станция катодной защиты УКЗВ с В-ОПЕ -42-24-У1</t>
  </si>
  <si>
    <t>07.12.16</t>
  </si>
  <si>
    <t>Электродвигатели и запчасти к ним</t>
  </si>
  <si>
    <t>Станция управления ПЧ-ТТПТ-125-380-50-0,4 УХЛ</t>
  </si>
  <si>
    <t>56692</t>
  </si>
  <si>
    <t>Станция управления ШГС 5805</t>
  </si>
  <si>
    <t>1989</t>
  </si>
  <si>
    <t>Оборудование УЭЦН</t>
  </si>
  <si>
    <t>61699</t>
  </si>
  <si>
    <t>Станция управления Электон 04/250</t>
  </si>
  <si>
    <t>28.09.07</t>
  </si>
  <si>
    <t>б/у , 2007 г.в.  не эксплуатируется  с 2017 г</t>
  </si>
  <si>
    <t>61700</t>
  </si>
  <si>
    <t>б/у , 2007 г.в.  не эксплуатируется  с 2018 г</t>
  </si>
  <si>
    <t>83866</t>
  </si>
  <si>
    <t>Стеллаж г/п- 3 тн</t>
  </si>
  <si>
    <t>83867</t>
  </si>
  <si>
    <t>83868</t>
  </si>
  <si>
    <t>83869</t>
  </si>
  <si>
    <t>83870</t>
  </si>
  <si>
    <t>83871</t>
  </si>
  <si>
    <t>83872</t>
  </si>
  <si>
    <t>83873</t>
  </si>
  <si>
    <t>83886</t>
  </si>
  <si>
    <t>Стеллаж для готовой продукции</t>
  </si>
  <si>
    <t>Стенды</t>
  </si>
  <si>
    <t>83916</t>
  </si>
  <si>
    <t>Стенд опрессовки труб НКТ</t>
  </si>
  <si>
    <t>83934</t>
  </si>
  <si>
    <t>Стол рабочий</t>
  </si>
  <si>
    <t>83935</t>
  </si>
  <si>
    <t>83937</t>
  </si>
  <si>
    <t>44242</t>
  </si>
  <si>
    <t>Счетчик нефти МИГ-100-6,3</t>
  </si>
  <si>
    <t>Производственный участок, Ровенский р-н, НСП-22</t>
  </si>
  <si>
    <t>С.В. Спирин</t>
  </si>
  <si>
    <t>44243</t>
  </si>
  <si>
    <t>Счетчик нефти МИГ-80-6,3</t>
  </si>
  <si>
    <t>43678</t>
  </si>
  <si>
    <t>Тел.аппарат Analoque Telephone Dialoq 3185 MW</t>
  </si>
  <si>
    <t>43679</t>
  </si>
  <si>
    <t>43680</t>
  </si>
  <si>
    <t>43681</t>
  </si>
  <si>
    <t>43682</t>
  </si>
  <si>
    <t>43683</t>
  </si>
  <si>
    <t>43684</t>
  </si>
  <si>
    <t>43685</t>
  </si>
  <si>
    <t>43686</t>
  </si>
  <si>
    <t>43687</t>
  </si>
  <si>
    <t>43690</t>
  </si>
  <si>
    <t>01459400 / 3790</t>
  </si>
  <si>
    <t>Токарный станок</t>
  </si>
  <si>
    <t>1959</t>
  </si>
  <si>
    <t>78860</t>
  </si>
  <si>
    <t>Точка доступа Motorola Canopy 2400APDD 2.4 GHz Access</t>
  </si>
  <si>
    <t>78861</t>
  </si>
  <si>
    <t>77479</t>
  </si>
  <si>
    <t>Точка доступа 2400APDD Canopy 10Mb.сек</t>
  </si>
  <si>
    <t>75592</t>
  </si>
  <si>
    <t>Точка доступа Motorola Canopy 2400APDD 2.4 GHz Access Point Module</t>
  </si>
  <si>
    <t>41625</t>
  </si>
  <si>
    <t>Трансформатор ОМП 10/6/0,23</t>
  </si>
  <si>
    <t>30.08.04</t>
  </si>
  <si>
    <t>44563</t>
  </si>
  <si>
    <t>Трансформатор ОМП 10/6</t>
  </si>
  <si>
    <t>00368500</t>
  </si>
  <si>
    <t>Трансформатор ТМ 100/6 НСП10 стеллаж</t>
  </si>
  <si>
    <t>01.11.79</t>
  </si>
  <si>
    <t>Трансформатор ТМГПН 100/3-У1</t>
  </si>
  <si>
    <t>47397</t>
  </si>
  <si>
    <t>б/у , 2004 г.в.  не эксплуатируется  с 2016 г</t>
  </si>
  <si>
    <t>52762</t>
  </si>
  <si>
    <t>Трассопоисковый комплект прибор ПСП-2-3</t>
  </si>
  <si>
    <t>ББ00944/1001020033</t>
  </si>
  <si>
    <t>Уровнемер VEGAFLEX 66 с модулем индикации PLICSCOM</t>
  </si>
  <si>
    <t>21.10.11</t>
  </si>
  <si>
    <t>ББ01010</t>
  </si>
  <si>
    <t>Установка катодной защиты УКЗН-А-0,23-3-УХЛ</t>
  </si>
  <si>
    <t>02.07.13</t>
  </si>
  <si>
    <t>Буровое и нефтепромысловое оборудование</t>
  </si>
  <si>
    <t>ББ01137</t>
  </si>
  <si>
    <t>Установка факельная-система розжига</t>
  </si>
  <si>
    <t>86779</t>
  </si>
  <si>
    <t>Факс Panasonic KX-FL423 RUB</t>
  </si>
  <si>
    <t>31.10.18</t>
  </si>
  <si>
    <t>Девяткин М.П (Буханцева Е)</t>
  </si>
  <si>
    <t>71409</t>
  </si>
  <si>
    <t>Фотоаппарат 8,0Mpix Canon PowerShon A630</t>
  </si>
  <si>
    <t>46006</t>
  </si>
  <si>
    <t>Фотоаппарат цифровой Coolpix 5400</t>
  </si>
  <si>
    <t>3556</t>
  </si>
  <si>
    <t>Фрезерный станок (Универс.-фрезерн.станок МОД СФ 676)</t>
  </si>
  <si>
    <t>30.11.1998</t>
  </si>
  <si>
    <t>Саратовский р-он., рп Красный Октябрь, БПО</t>
  </si>
  <si>
    <t>59609</t>
  </si>
  <si>
    <t>Цифроовая фотокамера Canon PowerShot S3 IS 6.0 mer</t>
  </si>
  <si>
    <t>84082</t>
  </si>
  <si>
    <t>Шкаф для инструмента</t>
  </si>
  <si>
    <t>84085</t>
  </si>
  <si>
    <t>84086</t>
  </si>
  <si>
    <t>84088</t>
  </si>
  <si>
    <t>60134</t>
  </si>
  <si>
    <t>Шкаф металлический</t>
  </si>
  <si>
    <t>84127</t>
  </si>
  <si>
    <t>Шкаф под инструменты</t>
  </si>
  <si>
    <t>84126</t>
  </si>
  <si>
    <t>84125</t>
  </si>
  <si>
    <t>84123</t>
  </si>
  <si>
    <t>84122</t>
  </si>
  <si>
    <t>55252</t>
  </si>
  <si>
    <t>Шмель-3 комплект досмотровых зеркал</t>
  </si>
  <si>
    <t>Удовлетворительное состояние. Исправно. Имеются трещины на корпусе большого зеркала, не влияющие на функционал.</t>
  </si>
  <si>
    <t>Экран Projecta с электроприводом 213*280 MW и кабелем VGA/SVGA</t>
  </si>
  <si>
    <t>84144</t>
  </si>
  <si>
    <t>Эл.двигатель ААМ100 S 3/1500</t>
  </si>
  <si>
    <t>2010</t>
  </si>
  <si>
    <t>84145</t>
  </si>
  <si>
    <t>84146</t>
  </si>
  <si>
    <t>47289</t>
  </si>
  <si>
    <t>Электродвигатель 11квт/3000 об. мин.</t>
  </si>
  <si>
    <t>47306</t>
  </si>
  <si>
    <t>Электродвигатель 4 АИММ 71 А4 вао 0,55/1500</t>
  </si>
  <si>
    <t>31.03.05</t>
  </si>
  <si>
    <t>Пугачевский участок цеха МТО</t>
  </si>
  <si>
    <t>склад №5</t>
  </si>
  <si>
    <t>47307</t>
  </si>
  <si>
    <t>47308</t>
  </si>
  <si>
    <t>47309</t>
  </si>
  <si>
    <t>47310</t>
  </si>
  <si>
    <t>Электродвигатель АИМ 71АН</t>
  </si>
  <si>
    <t>86490</t>
  </si>
  <si>
    <t>Электродвигатель АИР 160М 2 У3 18,5 кВт/2910об.</t>
  </si>
  <si>
    <t>84151</t>
  </si>
  <si>
    <t>Электродвигатель АИР100L4Y1 220В</t>
  </si>
  <si>
    <t>84153</t>
  </si>
  <si>
    <t>Электронный блок ТЭМП-УТ1(толщиномер)</t>
  </si>
  <si>
    <t>2017</t>
  </si>
  <si>
    <t>Итого:</t>
  </si>
  <si>
    <t>Начальник УМТО</t>
  </si>
  <si>
    <t>Д.С. Участкин</t>
  </si>
  <si>
    <t xml:space="preserve">Перечень невостребованных ликвидных (НВЛ) МТР (МЦ22 счет) по состоянию на </t>
  </si>
  <si>
    <t>МЦ11227</t>
  </si>
  <si>
    <t>Насосно-компрессорное оборудование</t>
  </si>
  <si>
    <t>МЦГ-348у</t>
  </si>
  <si>
    <t>Агрегат электронасосный в сборе Ш-80-2,5-37,5/2,5-1,93/1/шт</t>
  </si>
  <si>
    <t>Советский р-н</t>
  </si>
  <si>
    <t>не востребовано</t>
  </si>
  <si>
    <t>МЦ216-1у</t>
  </si>
  <si>
    <t>БПР/1/шт</t>
  </si>
  <si>
    <t>МЦ32у</t>
  </si>
  <si>
    <t>Вагон-душевая/1/шт</t>
  </si>
  <si>
    <t>МЦ295у</t>
  </si>
  <si>
    <t>Насос НШМ/1/шт</t>
  </si>
  <si>
    <t>МЦ296у</t>
  </si>
  <si>
    <t>МЦ297у</t>
  </si>
  <si>
    <t>Насос Ш-80/1/шт</t>
  </si>
  <si>
    <t>Оборудование для котельных</t>
  </si>
  <si>
    <t>МЦ83756</t>
  </si>
  <si>
    <t>Парогенератор ДЭП-55</t>
  </si>
  <si>
    <t>Лопатин А.В(Борисенко П.А.)</t>
  </si>
  <si>
    <t>Лопатин А.В (Борисенко П.А.)</t>
  </si>
  <si>
    <t>МЦ275у</t>
  </si>
  <si>
    <t>Станок 332Г</t>
  </si>
  <si>
    <t>Заволжский участок цеха МТО, ст. Золотая степь</t>
  </si>
  <si>
    <t>МЦ261у</t>
  </si>
  <si>
    <t>Станок сверлильный</t>
  </si>
  <si>
    <t>Инструменты</t>
  </si>
  <si>
    <t>МЦ54652</t>
  </si>
  <si>
    <t>Устройство ручное с комплектом ПЭП для УЗК НКТ УМБТ-1/1/шт</t>
  </si>
  <si>
    <t>Оргтехника</t>
  </si>
  <si>
    <t>МЦ84947</t>
  </si>
  <si>
    <t>Факс Panasonik KX-FP 218 RU</t>
  </si>
  <si>
    <t>Архангельский Т.А.</t>
  </si>
  <si>
    <t>Электродвигатели</t>
  </si>
  <si>
    <t>МЦ69750</t>
  </si>
  <si>
    <t>Электродвигатель 5АМХ 180 М4 У3 30кВт 1500об/мин/1/шт</t>
  </si>
  <si>
    <t xml:space="preserve"> "____" _____________ 2025 г.</t>
  </si>
  <si>
    <t>13015 / 22136</t>
  </si>
  <si>
    <t>Станок универсальный С-8С</t>
  </si>
  <si>
    <t>01.02.83</t>
  </si>
  <si>
    <t>30.09.2025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</si>
</sst>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00&quot;р.&quot;"/>
    <numFmt numFmtId="166" formatCode="#,##0.00_р_."/>
    <numFmt numFmtId="167" formatCode="dd/mm/yy;@"/>
    <numFmt numFmtId="168" formatCode="#,##0.0000"/>
    <numFmt numFmtId="169" formatCode="0.0000"/>
    <numFmt numFmtId="170" formatCode="#,##0.00\ _₽"/>
    <numFmt numFmtId="171" formatCode="#,##0_ ;\-#,##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Arial Cyr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9"/>
      <color theme="1"/>
      <name val="Arial"/>
      <family val="2"/>
      <charset val="204"/>
    </font>
    <font>
      <sz val="10"/>
      <color theme="1"/>
      <name val="Arial Cyr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8" fillId="0" borderId="0"/>
  </cellStyleXfs>
  <cellXfs count="134">
    <xf numFmtId="0" fontId="0" fillId="0" borderId="0" xfId="0"/>
    <xf numFmtId="0" fontId="1" fillId="0" borderId="0" xfId="0" applyFont="1" applyFill="1"/>
    <xf numFmtId="0" fontId="3" fillId="0" borderId="0" xfId="1" applyFont="1" applyFill="1"/>
    <xf numFmtId="49" fontId="1" fillId="0" borderId="0" xfId="0" applyNumberFormat="1" applyFont="1" applyFill="1"/>
    <xf numFmtId="0" fontId="0" fillId="0" borderId="0" xfId="0" applyFill="1"/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/>
    </xf>
    <xf numFmtId="0" fontId="5" fillId="0" borderId="0" xfId="0" applyFont="1" applyFill="1"/>
    <xf numFmtId="16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6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 vertical="top"/>
    </xf>
    <xf numFmtId="0" fontId="5" fillId="0" borderId="1" xfId="0" applyFont="1" applyFill="1" applyBorder="1"/>
    <xf numFmtId="0" fontId="5" fillId="0" borderId="0" xfId="0" applyFont="1" applyFill="1" applyBorder="1"/>
    <xf numFmtId="0" fontId="7" fillId="0" borderId="0" xfId="0" applyFont="1" applyFill="1" applyAlignment="1"/>
    <xf numFmtId="49" fontId="7" fillId="0" borderId="0" xfId="0" applyNumberFormat="1" applyFont="1" applyFill="1" applyAlignment="1"/>
    <xf numFmtId="0" fontId="0" fillId="0" borderId="1" xfId="0" applyFill="1" applyBorder="1"/>
    <xf numFmtId="0" fontId="8" fillId="0" borderId="1" xfId="0" applyFont="1" applyFill="1" applyBorder="1" applyAlignment="1">
      <alignment horizontal="center"/>
    </xf>
    <xf numFmtId="0" fontId="8" fillId="0" borderId="0" xfId="0" applyFont="1" applyFill="1" applyBorder="1" applyAlignment="1"/>
    <xf numFmtId="9" fontId="9" fillId="0" borderId="0" xfId="0" applyNumberFormat="1" applyFont="1" applyFill="1" applyAlignment="1"/>
    <xf numFmtId="49" fontId="10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right"/>
    </xf>
    <xf numFmtId="0" fontId="12" fillId="0" borderId="2" xfId="0" applyFont="1" applyFill="1" applyBorder="1" applyAlignment="1">
      <alignment horizontal="center" vertical="top"/>
    </xf>
    <xf numFmtId="0" fontId="11" fillId="0" borderId="0" xfId="0" applyFont="1" applyFill="1" applyAlignment="1">
      <alignment horizontal="center"/>
    </xf>
    <xf numFmtId="9" fontId="9" fillId="0" borderId="0" xfId="0" applyNumberFormat="1" applyFont="1" applyFill="1" applyAlignment="1">
      <alignment horizontal="right"/>
    </xf>
    <xf numFmtId="49" fontId="11" fillId="0" borderId="0" xfId="0" applyNumberFormat="1" applyFont="1" applyFill="1" applyAlignment="1">
      <alignment horizontal="right"/>
    </xf>
    <xf numFmtId="0" fontId="13" fillId="0" borderId="0" xfId="0" applyFont="1" applyFill="1" applyAlignment="1"/>
    <xf numFmtId="0" fontId="5" fillId="0" borderId="0" xfId="0" applyFont="1" applyFill="1" applyAlignment="1"/>
    <xf numFmtId="0" fontId="14" fillId="0" borderId="0" xfId="0" applyFont="1" applyFill="1" applyBorder="1" applyAlignment="1"/>
    <xf numFmtId="49" fontId="13" fillId="0" borderId="0" xfId="0" applyNumberFormat="1" applyFont="1" applyFill="1" applyAlignment="1"/>
    <xf numFmtId="49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49" fontId="16" fillId="0" borderId="0" xfId="0" applyNumberFormat="1" applyFont="1" applyFill="1" applyAlignment="1">
      <alignment horizontal="center"/>
    </xf>
    <xf numFmtId="49" fontId="17" fillId="0" borderId="0" xfId="0" applyNumberFormat="1" applyFont="1" applyFill="1" applyAlignment="1">
      <alignment horizontal="center"/>
    </xf>
    <xf numFmtId="0" fontId="19" fillId="0" borderId="3" xfId="2" applyFont="1" applyFill="1" applyBorder="1" applyAlignment="1">
      <alignment horizontal="center" vertical="center" wrapText="1"/>
    </xf>
    <xf numFmtId="0" fontId="19" fillId="0" borderId="4" xfId="2" applyFont="1" applyFill="1" applyBorder="1" applyAlignment="1">
      <alignment horizontal="center" vertical="center" wrapText="1"/>
    </xf>
    <xf numFmtId="49" fontId="19" fillId="0" borderId="3" xfId="2" applyNumberFormat="1" applyFont="1" applyFill="1" applyBorder="1" applyAlignment="1">
      <alignment horizontal="center" vertical="center" wrapText="1"/>
    </xf>
    <xf numFmtId="165" fontId="19" fillId="0" borderId="3" xfId="2" applyNumberFormat="1" applyFont="1" applyFill="1" applyBorder="1" applyAlignment="1">
      <alignment horizontal="center" vertical="center" wrapText="1"/>
    </xf>
    <xf numFmtId="166" fontId="19" fillId="0" borderId="3" xfId="2" applyNumberFormat="1" applyFont="1" applyFill="1" applyBorder="1" applyAlignment="1">
      <alignment horizontal="center" vertical="center" wrapText="1"/>
    </xf>
    <xf numFmtId="2" fontId="19" fillId="0" borderId="3" xfId="2" applyNumberFormat="1" applyFont="1" applyFill="1" applyBorder="1" applyAlignment="1">
      <alignment horizontal="center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Alignment="1">
      <alignment horizontal="center" vertical="center"/>
    </xf>
    <xf numFmtId="0" fontId="19" fillId="0" borderId="5" xfId="2" applyFont="1" applyFill="1" applyBorder="1" applyAlignment="1">
      <alignment horizontal="center" vertical="center" wrapText="1"/>
    </xf>
    <xf numFmtId="0" fontId="19" fillId="0" borderId="6" xfId="2" applyFont="1" applyFill="1" applyBorder="1" applyAlignment="1">
      <alignment horizontal="center" vertical="center" wrapText="1"/>
    </xf>
    <xf numFmtId="0" fontId="19" fillId="0" borderId="8" xfId="2" applyFont="1" applyFill="1" applyBorder="1" applyAlignment="1">
      <alignment horizontal="center" vertical="center" wrapText="1"/>
    </xf>
    <xf numFmtId="0" fontId="19" fillId="0" borderId="9" xfId="2" applyFont="1" applyFill="1" applyBorder="1" applyAlignment="1">
      <alignment horizontal="center" vertical="center" wrapText="1"/>
    </xf>
    <xf numFmtId="0" fontId="19" fillId="0" borderId="10" xfId="2" applyFont="1" applyFill="1" applyBorder="1" applyAlignment="1">
      <alignment horizontal="center" vertical="center" wrapText="1"/>
    </xf>
    <xf numFmtId="167" fontId="16" fillId="0" borderId="10" xfId="0" applyNumberFormat="1" applyFont="1" applyFill="1" applyBorder="1" applyAlignment="1">
      <alignment horizontal="center" vertical="center" wrapText="1"/>
    </xf>
    <xf numFmtId="166" fontId="19" fillId="0" borderId="10" xfId="2" applyNumberFormat="1" applyFont="1" applyFill="1" applyBorder="1" applyAlignment="1">
      <alignment horizontal="center" vertical="center" wrapText="1"/>
    </xf>
    <xf numFmtId="2" fontId="16" fillId="0" borderId="10" xfId="0" applyNumberFormat="1" applyFont="1" applyFill="1" applyBorder="1" applyAlignment="1">
      <alignment horizontal="center" vertical="center" wrapText="1"/>
    </xf>
    <xf numFmtId="168" fontId="19" fillId="0" borderId="10" xfId="2" applyNumberFormat="1" applyFont="1" applyFill="1" applyBorder="1" applyAlignment="1">
      <alignment horizontal="center" vertical="center" wrapText="1"/>
    </xf>
    <xf numFmtId="4" fontId="16" fillId="0" borderId="10" xfId="0" applyNumberFormat="1" applyFont="1" applyFill="1" applyBorder="1" applyAlignment="1">
      <alignment horizontal="center" vertical="center" wrapText="1"/>
    </xf>
    <xf numFmtId="166" fontId="16" fillId="0" borderId="10" xfId="0" applyNumberFormat="1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169" fontId="19" fillId="0" borderId="10" xfId="2" applyNumberFormat="1" applyFont="1" applyFill="1" applyBorder="1" applyAlignment="1">
      <alignment horizontal="center" vertical="center" wrapText="1"/>
    </xf>
    <xf numFmtId="2" fontId="19" fillId="0" borderId="10" xfId="2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center" vertical="center" wrapText="1"/>
    </xf>
    <xf numFmtId="0" fontId="19" fillId="0" borderId="12" xfId="2" applyFont="1" applyFill="1" applyBorder="1" applyAlignment="1">
      <alignment horizontal="center" vertical="center" wrapText="1"/>
    </xf>
    <xf numFmtId="0" fontId="19" fillId="0" borderId="13" xfId="2" applyFont="1" applyFill="1" applyBorder="1" applyAlignment="1">
      <alignment horizontal="center" vertical="center" wrapText="1"/>
    </xf>
    <xf numFmtId="0" fontId="19" fillId="0" borderId="14" xfId="2" applyFont="1" applyFill="1" applyBorder="1" applyAlignment="1">
      <alignment horizontal="center" vertical="center" wrapText="1"/>
    </xf>
    <xf numFmtId="167" fontId="16" fillId="0" borderId="14" xfId="0" applyNumberFormat="1" applyFont="1" applyFill="1" applyBorder="1" applyAlignment="1">
      <alignment horizontal="center" vertical="center" wrapText="1"/>
    </xf>
    <xf numFmtId="166" fontId="19" fillId="0" borderId="14" xfId="2" applyNumberFormat="1" applyFont="1" applyFill="1" applyBorder="1" applyAlignment="1">
      <alignment horizontal="center" vertical="center" wrapText="1"/>
    </xf>
    <xf numFmtId="2" fontId="16" fillId="0" borderId="14" xfId="0" applyNumberFormat="1" applyFont="1" applyFill="1" applyBorder="1" applyAlignment="1">
      <alignment horizontal="center" vertical="center" wrapText="1"/>
    </xf>
    <xf numFmtId="168" fontId="19" fillId="0" borderId="14" xfId="2" applyNumberFormat="1" applyFont="1" applyFill="1" applyBorder="1" applyAlignment="1">
      <alignment horizontal="center" vertical="center" wrapText="1"/>
    </xf>
    <xf numFmtId="4" fontId="16" fillId="0" borderId="14" xfId="0" applyNumberFormat="1" applyFont="1" applyFill="1" applyBorder="1" applyAlignment="1">
      <alignment horizontal="center" vertical="center" wrapText="1"/>
    </xf>
    <xf numFmtId="166" fontId="16" fillId="0" borderId="14" xfId="0" applyNumberFormat="1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169" fontId="19" fillId="0" borderId="14" xfId="2" applyNumberFormat="1" applyFont="1" applyFill="1" applyBorder="1" applyAlignment="1">
      <alignment horizontal="center" vertical="center" wrapText="1"/>
    </xf>
    <xf numFmtId="2" fontId="19" fillId="0" borderId="14" xfId="2" applyNumberFormat="1" applyFont="1" applyFill="1" applyBorder="1" applyAlignment="1">
      <alignment horizontal="center" vertical="center" wrapText="1"/>
    </xf>
    <xf numFmtId="49" fontId="16" fillId="0" borderId="15" xfId="0" applyNumberFormat="1" applyFont="1" applyFill="1" applyBorder="1" applyAlignment="1">
      <alignment horizontal="center" vertical="center" wrapText="1"/>
    </xf>
    <xf numFmtId="167" fontId="20" fillId="0" borderId="14" xfId="0" applyNumberFormat="1" applyFont="1" applyFill="1" applyBorder="1" applyAlignment="1">
      <alignment horizontal="center" vertical="center" wrapText="1"/>
    </xf>
    <xf numFmtId="169" fontId="16" fillId="0" borderId="14" xfId="0" applyNumberFormat="1" applyFont="1" applyFill="1" applyBorder="1" applyAlignment="1">
      <alignment horizontal="center" vertical="center" wrapText="1"/>
    </xf>
    <xf numFmtId="170" fontId="16" fillId="0" borderId="14" xfId="0" applyNumberFormat="1" applyFont="1" applyFill="1" applyBorder="1" applyAlignment="1">
      <alignment horizontal="center" vertical="center" wrapText="1"/>
    </xf>
    <xf numFmtId="49" fontId="16" fillId="0" borderId="14" xfId="0" applyNumberFormat="1" applyFont="1" applyFill="1" applyBorder="1" applyAlignment="1">
      <alignment horizontal="center" vertical="center" wrapText="1"/>
    </xf>
    <xf numFmtId="49" fontId="19" fillId="0" borderId="14" xfId="2" applyNumberFormat="1" applyFont="1" applyFill="1" applyBorder="1" applyAlignment="1">
      <alignment horizontal="center" vertical="center" wrapText="1"/>
    </xf>
    <xf numFmtId="0" fontId="21" fillId="0" borderId="14" xfId="0" applyNumberFormat="1" applyFont="1" applyFill="1" applyBorder="1" applyAlignment="1" applyProtection="1">
      <alignment horizontal="center" vertical="center" wrapText="1"/>
    </xf>
    <xf numFmtId="49" fontId="22" fillId="0" borderId="13" xfId="0" applyNumberFormat="1" applyFont="1" applyFill="1" applyBorder="1" applyAlignment="1">
      <alignment horizontal="center" vertical="center" wrapText="1"/>
    </xf>
    <xf numFmtId="49" fontId="21" fillId="0" borderId="14" xfId="0" applyNumberFormat="1" applyFont="1" applyFill="1" applyBorder="1" applyAlignment="1" applyProtection="1">
      <alignment horizontal="center" vertical="center" wrapText="1"/>
    </xf>
    <xf numFmtId="14" fontId="21" fillId="0" borderId="14" xfId="0" applyNumberFormat="1" applyFont="1" applyFill="1" applyBorder="1" applyAlignment="1" applyProtection="1">
      <alignment horizontal="center" vertical="center" wrapText="1"/>
    </xf>
    <xf numFmtId="4" fontId="21" fillId="0" borderId="14" xfId="0" applyNumberFormat="1" applyFont="1" applyFill="1" applyBorder="1" applyAlignment="1" applyProtection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19" fillId="0" borderId="16" xfId="2" applyFont="1" applyFill="1" applyBorder="1" applyAlignment="1">
      <alignment horizontal="center" vertical="center" wrapText="1"/>
    </xf>
    <xf numFmtId="0" fontId="19" fillId="0" borderId="17" xfId="2" applyFont="1" applyFill="1" applyBorder="1" applyAlignment="1">
      <alignment horizontal="center" vertical="center" wrapText="1"/>
    </xf>
    <xf numFmtId="167" fontId="16" fillId="0" borderId="17" xfId="0" applyNumberFormat="1" applyFont="1" applyFill="1" applyBorder="1" applyAlignment="1">
      <alignment horizontal="center" vertical="center" wrapText="1"/>
    </xf>
    <xf numFmtId="166" fontId="19" fillId="0" borderId="17" xfId="2" applyNumberFormat="1" applyFont="1" applyFill="1" applyBorder="1" applyAlignment="1">
      <alignment horizontal="center" vertical="center" wrapText="1"/>
    </xf>
    <xf numFmtId="2" fontId="16" fillId="0" borderId="17" xfId="0" applyNumberFormat="1" applyFont="1" applyFill="1" applyBorder="1" applyAlignment="1">
      <alignment horizontal="center" vertical="center" wrapText="1"/>
    </xf>
    <xf numFmtId="168" fontId="19" fillId="0" borderId="17" xfId="2" applyNumberFormat="1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169" fontId="19" fillId="0" borderId="17" xfId="2" applyNumberFormat="1" applyFont="1" applyFill="1" applyBorder="1" applyAlignment="1">
      <alignment horizontal="center" vertical="center" wrapText="1"/>
    </xf>
    <xf numFmtId="2" fontId="19" fillId="0" borderId="17" xfId="2" applyNumberFormat="1" applyFont="1" applyFill="1" applyBorder="1" applyAlignment="1">
      <alignment horizontal="center" vertical="center" wrapText="1"/>
    </xf>
    <xf numFmtId="49" fontId="16" fillId="0" borderId="18" xfId="0" applyNumberFormat="1" applyFont="1" applyFill="1" applyBorder="1" applyAlignment="1">
      <alignment horizontal="center" vertical="center" wrapText="1"/>
    </xf>
    <xf numFmtId="0" fontId="23" fillId="0" borderId="6" xfId="2" applyFont="1" applyFill="1" applyBorder="1" applyAlignment="1">
      <alignment horizontal="center" vertical="center" wrapText="1"/>
    </xf>
    <xf numFmtId="0" fontId="19" fillId="0" borderId="6" xfId="2" applyFont="1" applyFill="1" applyBorder="1" applyAlignment="1">
      <alignment horizontal="left" vertical="center" wrapText="1"/>
    </xf>
    <xf numFmtId="49" fontId="16" fillId="0" borderId="6" xfId="0" applyNumberFormat="1" applyFont="1" applyFill="1" applyBorder="1" applyAlignment="1">
      <alignment horizontal="center" vertical="center"/>
    </xf>
    <xf numFmtId="166" fontId="23" fillId="0" borderId="6" xfId="2" applyNumberFormat="1" applyFont="1" applyFill="1" applyBorder="1" applyAlignment="1">
      <alignment horizontal="right" vertical="center" wrapText="1"/>
    </xf>
    <xf numFmtId="2" fontId="16" fillId="0" borderId="6" xfId="0" applyNumberFormat="1" applyFont="1" applyFill="1" applyBorder="1" applyAlignment="1">
      <alignment horizontal="center" vertical="center"/>
    </xf>
    <xf numFmtId="4" fontId="24" fillId="0" borderId="6" xfId="0" applyNumberFormat="1" applyFont="1" applyFill="1" applyBorder="1" applyAlignment="1">
      <alignment vertical="center"/>
    </xf>
    <xf numFmtId="166" fontId="16" fillId="0" borderId="6" xfId="0" applyNumberFormat="1" applyFont="1" applyFill="1" applyBorder="1" applyAlignment="1">
      <alignment vertical="center" wrapText="1"/>
    </xf>
    <xf numFmtId="0" fontId="16" fillId="0" borderId="6" xfId="0" applyFont="1" applyFill="1" applyBorder="1" applyAlignment="1">
      <alignment horizontal="center" vertical="center" wrapText="1"/>
    </xf>
    <xf numFmtId="2" fontId="16" fillId="0" borderId="6" xfId="2" applyNumberFormat="1" applyFont="1" applyFill="1" applyBorder="1" applyAlignment="1">
      <alignment horizontal="center" vertical="center" wrapText="1"/>
    </xf>
    <xf numFmtId="169" fontId="19" fillId="0" borderId="6" xfId="2" applyNumberFormat="1" applyFont="1" applyFill="1" applyBorder="1" applyAlignment="1">
      <alignment horizontal="center" vertical="center" wrapText="1"/>
    </xf>
    <xf numFmtId="2" fontId="19" fillId="0" borderId="6" xfId="2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0" fontId="19" fillId="0" borderId="0" xfId="2" applyFont="1" applyFill="1" applyBorder="1" applyAlignment="1">
      <alignment horizontal="center" vertical="center" wrapText="1"/>
    </xf>
    <xf numFmtId="0" fontId="19" fillId="0" borderId="0" xfId="2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center" vertical="center"/>
    </xf>
    <xf numFmtId="166" fontId="19" fillId="0" borderId="0" xfId="2" applyNumberFormat="1" applyFont="1" applyFill="1" applyBorder="1" applyAlignment="1">
      <alignment horizontal="right" vertical="center" wrapText="1"/>
    </xf>
    <xf numFmtId="2" fontId="16" fillId="0" borderId="0" xfId="0" applyNumberFormat="1" applyFont="1" applyFill="1" applyBorder="1" applyAlignment="1">
      <alignment horizontal="center" vertical="center"/>
    </xf>
    <xf numFmtId="168" fontId="19" fillId="0" borderId="0" xfId="2" applyNumberFormat="1" applyFont="1" applyFill="1" applyBorder="1" applyAlignment="1">
      <alignment vertical="center" wrapText="1"/>
    </xf>
    <xf numFmtId="4" fontId="24" fillId="0" borderId="0" xfId="0" applyNumberFormat="1" applyFont="1" applyFill="1" applyBorder="1" applyAlignment="1">
      <alignment vertical="center"/>
    </xf>
    <xf numFmtId="166" fontId="16" fillId="0" borderId="0" xfId="0" applyNumberFormat="1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 wrapText="1"/>
    </xf>
    <xf numFmtId="2" fontId="16" fillId="0" borderId="0" xfId="2" applyNumberFormat="1" applyFont="1" applyFill="1" applyBorder="1" applyAlignment="1">
      <alignment horizontal="center" vertical="center" wrapText="1"/>
    </xf>
    <xf numFmtId="169" fontId="19" fillId="0" borderId="0" xfId="2" applyNumberFormat="1" applyFont="1" applyFill="1" applyBorder="1" applyAlignment="1">
      <alignment horizontal="center" vertical="center" wrapText="1"/>
    </xf>
    <xf numFmtId="2" fontId="19" fillId="0" borderId="0" xfId="2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19" fillId="0" borderId="0" xfId="2" applyNumberFormat="1" applyFont="1" applyFill="1" applyBorder="1" applyAlignment="1">
      <alignment horizontal="center" vertical="center" wrapText="1"/>
    </xf>
    <xf numFmtId="14" fontId="19" fillId="0" borderId="0" xfId="2" applyNumberFormat="1" applyFont="1" applyFill="1" applyBorder="1" applyAlignment="1">
      <alignment horizontal="center" vertical="center" wrapText="1"/>
    </xf>
    <xf numFmtId="166" fontId="19" fillId="0" borderId="0" xfId="2" applyNumberFormat="1" applyFont="1" applyFill="1" applyBorder="1" applyAlignment="1">
      <alignment horizontal="center" vertical="center" wrapText="1"/>
    </xf>
    <xf numFmtId="171" fontId="16" fillId="0" borderId="0" xfId="0" applyNumberFormat="1" applyFont="1" applyFill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49" fontId="16" fillId="0" borderId="0" xfId="0" applyNumberFormat="1" applyFont="1" applyFill="1" applyBorder="1" applyAlignment="1">
      <alignment horizontal="center" wrapText="1"/>
    </xf>
    <xf numFmtId="0" fontId="20" fillId="0" borderId="14" xfId="0" applyFont="1" applyFill="1" applyBorder="1" applyAlignment="1">
      <alignment horizontal="center" vertical="center" wrapText="1"/>
    </xf>
    <xf numFmtId="0" fontId="19" fillId="0" borderId="0" xfId="2" applyNumberFormat="1" applyFont="1" applyFill="1" applyBorder="1" applyAlignment="1">
      <alignment horizontal="right" vertical="center" wrapText="1"/>
    </xf>
    <xf numFmtId="2" fontId="16" fillId="0" borderId="14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/>
    </xf>
    <xf numFmtId="0" fontId="16" fillId="0" borderId="10" xfId="2" applyFont="1" applyFill="1" applyBorder="1" applyAlignment="1">
      <alignment vertical="center" wrapText="1"/>
    </xf>
    <xf numFmtId="167" fontId="25" fillId="0" borderId="10" xfId="1" applyNumberFormat="1" applyFont="1" applyFill="1" applyBorder="1" applyAlignment="1">
      <alignment horizontal="center" vertical="center" wrapText="1"/>
    </xf>
    <xf numFmtId="4" fontId="16" fillId="0" borderId="10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R218"/>
  <sheetViews>
    <sheetView tabSelected="1" zoomScale="85" zoomScaleNormal="85" workbookViewId="0">
      <selection activeCell="O10" sqref="O10"/>
    </sheetView>
  </sheetViews>
  <sheetFormatPr defaultColWidth="8.85546875" defaultRowHeight="15" outlineLevelCol="1" x14ac:dyDescent="0.25"/>
  <cols>
    <col min="1" max="1" width="7.42578125" style="4" customWidth="1" outlineLevel="1"/>
    <col min="2" max="2" width="4.5703125" style="4" customWidth="1"/>
    <col min="3" max="3" width="20.7109375" style="4" customWidth="1"/>
    <col min="4" max="4" width="14.42578125" style="4" customWidth="1"/>
    <col min="5" max="5" width="22.7109375" style="4" customWidth="1"/>
    <col min="6" max="6" width="13" style="4" customWidth="1"/>
    <col min="7" max="7" width="13.5703125" style="4" customWidth="1"/>
    <col min="8" max="8" width="14.28515625" style="4" customWidth="1" outlineLevel="1"/>
    <col min="9" max="9" width="6" style="4" customWidth="1"/>
    <col min="10" max="10" width="9.7109375" style="4" customWidth="1"/>
    <col min="11" max="11" width="14.42578125" style="4" customWidth="1"/>
    <col min="12" max="12" width="16.42578125" style="4" customWidth="1"/>
    <col min="13" max="13" width="17.7109375" style="4" customWidth="1"/>
    <col min="14" max="14" width="11.42578125" style="4" customWidth="1"/>
    <col min="15" max="15" width="22.85546875" style="4" customWidth="1"/>
    <col min="16" max="16" width="41" style="4" customWidth="1"/>
    <col min="17" max="17" width="26.7109375" style="4" customWidth="1"/>
    <col min="18" max="18" width="16.85546875" style="4" customWidth="1"/>
    <col min="19" max="16384" width="8.85546875" style="4"/>
  </cols>
  <sheetData>
    <row r="1" spans="1:18" ht="15.75" x14ac:dyDescent="0.25">
      <c r="A1" s="1"/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3"/>
    </row>
    <row r="2" spans="1:18" ht="18.7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O2" s="5"/>
      <c r="P2" s="6" t="s">
        <v>0</v>
      </c>
      <c r="R2" s="7"/>
    </row>
    <row r="3" spans="1:18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8"/>
      <c r="P3" s="9" t="s">
        <v>1</v>
      </c>
      <c r="Q3" s="10"/>
      <c r="R3" s="7"/>
    </row>
    <row r="4" spans="1:18" ht="15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P4" s="11" t="s">
        <v>2</v>
      </c>
      <c r="Q4" s="127"/>
    </row>
    <row r="5" spans="1:18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8" ht="18.75" customHeigh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P6" s="12"/>
      <c r="Q6" s="128" t="s">
        <v>3</v>
      </c>
      <c r="R6" s="128"/>
    </row>
    <row r="7" spans="1:18" ht="18.75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26"/>
      <c r="O7" s="126"/>
      <c r="P7" s="13"/>
      <c r="Q7" s="126"/>
      <c r="R7" s="126"/>
    </row>
    <row r="8" spans="1:18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5"/>
      <c r="O8" s="126"/>
      <c r="P8" s="129" t="s">
        <v>500</v>
      </c>
      <c r="Q8" s="129"/>
      <c r="R8" s="129"/>
    </row>
    <row r="9" spans="1:18" ht="18.75" customHeight="1" x14ac:dyDescent="0.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26"/>
      <c r="O9" s="7"/>
    </row>
    <row r="10" spans="1:18" ht="15.75" x14ac:dyDescent="0.25">
      <c r="B10" s="14"/>
      <c r="C10" s="14" t="s">
        <v>4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5"/>
    </row>
    <row r="11" spans="1:18" ht="15.75" x14ac:dyDescent="0.25">
      <c r="B11" s="14"/>
      <c r="C11" s="14" t="s">
        <v>5</v>
      </c>
      <c r="D11" s="14"/>
      <c r="E11" s="14"/>
      <c r="F11" s="14"/>
      <c r="G11" s="16"/>
      <c r="H11" s="17"/>
      <c r="I11" s="17" t="s">
        <v>2</v>
      </c>
      <c r="J11" s="16"/>
      <c r="K11" s="18"/>
      <c r="L11" s="18"/>
      <c r="M11" s="14"/>
      <c r="N11" s="14"/>
      <c r="O11" s="14"/>
      <c r="P11" s="14"/>
      <c r="Q11" s="19"/>
      <c r="R11" s="15"/>
    </row>
    <row r="12" spans="1:18" ht="18.75" x14ac:dyDescent="0.25">
      <c r="A12" s="20"/>
      <c r="B12" s="21"/>
      <c r="C12" s="21"/>
      <c r="D12" s="21"/>
      <c r="E12" s="21"/>
      <c r="F12" s="21"/>
      <c r="H12" s="22"/>
      <c r="I12" s="22" t="s">
        <v>6</v>
      </c>
      <c r="K12" s="23"/>
      <c r="L12" s="23"/>
      <c r="M12" s="23"/>
      <c r="N12" s="23"/>
      <c r="O12" s="23"/>
      <c r="P12" s="23"/>
      <c r="Q12" s="24"/>
      <c r="R12" s="25"/>
    </row>
    <row r="13" spans="1:18" ht="19.5" x14ac:dyDescent="0.35">
      <c r="A13" s="20"/>
      <c r="B13" s="26"/>
      <c r="C13" s="27" t="s">
        <v>464</v>
      </c>
      <c r="D13" s="26"/>
      <c r="E13" s="26"/>
      <c r="F13" s="26"/>
      <c r="G13" s="28"/>
      <c r="H13" s="28"/>
      <c r="K13" s="130" t="s">
        <v>504</v>
      </c>
      <c r="L13" s="130"/>
      <c r="M13" s="130"/>
      <c r="N13" s="26"/>
      <c r="O13" s="26"/>
      <c r="P13" s="26"/>
      <c r="Q13" s="26"/>
      <c r="R13" s="29"/>
    </row>
    <row r="14" spans="1:18" ht="15.75" thickBot="1" x14ac:dyDescent="0.3">
      <c r="A14" s="30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2"/>
    </row>
    <row r="15" spans="1:18" ht="77.25" thickBot="1" x14ac:dyDescent="0.3">
      <c r="A15" s="33"/>
      <c r="B15" s="34" t="s">
        <v>7</v>
      </c>
      <c r="C15" s="35" t="s">
        <v>8</v>
      </c>
      <c r="D15" s="34" t="s">
        <v>9</v>
      </c>
      <c r="E15" s="34" t="s">
        <v>10</v>
      </c>
      <c r="F15" s="34" t="s">
        <v>11</v>
      </c>
      <c r="G15" s="34" t="s">
        <v>12</v>
      </c>
      <c r="H15" s="34" t="s">
        <v>13</v>
      </c>
      <c r="I15" s="34" t="s">
        <v>14</v>
      </c>
      <c r="J15" s="36" t="s">
        <v>15</v>
      </c>
      <c r="K15" s="37" t="s">
        <v>16</v>
      </c>
      <c r="L15" s="37" t="s">
        <v>17</v>
      </c>
      <c r="M15" s="34" t="s">
        <v>18</v>
      </c>
      <c r="N15" s="38" t="s">
        <v>19</v>
      </c>
      <c r="O15" s="34" t="s">
        <v>20</v>
      </c>
      <c r="P15" s="39" t="s">
        <v>21</v>
      </c>
      <c r="Q15" s="34" t="s">
        <v>22</v>
      </c>
      <c r="R15" s="40" t="s">
        <v>23</v>
      </c>
    </row>
    <row r="16" spans="1:18" ht="15.75" thickBot="1" x14ac:dyDescent="0.3">
      <c r="A16" s="41"/>
      <c r="B16" s="34">
        <v>1</v>
      </c>
      <c r="C16" s="35">
        <v>2</v>
      </c>
      <c r="D16" s="34">
        <v>3</v>
      </c>
      <c r="E16" s="34">
        <v>4</v>
      </c>
      <c r="F16" s="34">
        <v>5</v>
      </c>
      <c r="G16" s="34">
        <v>6</v>
      </c>
      <c r="H16" s="34">
        <v>7</v>
      </c>
      <c r="I16" s="34">
        <v>8</v>
      </c>
      <c r="J16" s="34">
        <v>9</v>
      </c>
      <c r="K16" s="34">
        <v>10</v>
      </c>
      <c r="L16" s="34">
        <v>11</v>
      </c>
      <c r="M16" s="34">
        <v>12</v>
      </c>
      <c r="N16" s="34">
        <v>13</v>
      </c>
      <c r="O16" s="34">
        <v>14</v>
      </c>
      <c r="P16" s="34">
        <v>15</v>
      </c>
      <c r="Q16" s="34">
        <v>16</v>
      </c>
      <c r="R16" s="34">
        <v>17</v>
      </c>
    </row>
    <row r="17" spans="1:18" ht="38.25" x14ac:dyDescent="0.25">
      <c r="A17" s="41" t="s">
        <v>24</v>
      </c>
      <c r="B17" s="44">
        <v>1</v>
      </c>
      <c r="C17" s="45" t="s">
        <v>25</v>
      </c>
      <c r="D17" s="46" t="s">
        <v>26</v>
      </c>
      <c r="E17" s="46" t="s">
        <v>27</v>
      </c>
      <c r="F17" s="47">
        <v>39050</v>
      </c>
      <c r="G17" s="48">
        <v>11477.65</v>
      </c>
      <c r="H17" s="48">
        <v>6886.5924999999988</v>
      </c>
      <c r="I17" s="49" t="s">
        <v>28</v>
      </c>
      <c r="J17" s="50">
        <v>1</v>
      </c>
      <c r="K17" s="51">
        <f>G17*J17</f>
        <v>11477.65</v>
      </c>
      <c r="L17" s="51">
        <f>H17*J17</f>
        <v>6886.5924999999988</v>
      </c>
      <c r="M17" s="52" t="s">
        <v>63</v>
      </c>
      <c r="N17" s="53" t="s">
        <v>64</v>
      </c>
      <c r="O17" s="53" t="s">
        <v>29</v>
      </c>
      <c r="P17" s="54" t="s">
        <v>30</v>
      </c>
      <c r="Q17" s="55" t="s">
        <v>31</v>
      </c>
      <c r="R17" s="56" t="s">
        <v>32</v>
      </c>
    </row>
    <row r="18" spans="1:18" ht="36" customHeight="1" x14ac:dyDescent="0.25">
      <c r="A18" s="41" t="s">
        <v>24</v>
      </c>
      <c r="B18" s="57">
        <v>2</v>
      </c>
      <c r="C18" s="58" t="s">
        <v>25</v>
      </c>
      <c r="D18" s="59" t="s">
        <v>33</v>
      </c>
      <c r="E18" s="59" t="s">
        <v>34</v>
      </c>
      <c r="F18" s="60">
        <v>38926</v>
      </c>
      <c r="G18" s="61">
        <v>24658.35</v>
      </c>
      <c r="H18" s="61">
        <v>14795.0075</v>
      </c>
      <c r="I18" s="62" t="s">
        <v>28</v>
      </c>
      <c r="J18" s="63">
        <v>1</v>
      </c>
      <c r="K18" s="64">
        <f>G18*J18</f>
        <v>24658.35</v>
      </c>
      <c r="L18" s="64">
        <f>H18*J18</f>
        <v>14795.0075</v>
      </c>
      <c r="M18" s="65" t="s">
        <v>63</v>
      </c>
      <c r="N18" s="66" t="s">
        <v>64</v>
      </c>
      <c r="O18" s="66" t="s">
        <v>29</v>
      </c>
      <c r="P18" s="67" t="s">
        <v>30</v>
      </c>
      <c r="Q18" s="68" t="s">
        <v>31</v>
      </c>
      <c r="R18" s="69" t="s">
        <v>32</v>
      </c>
    </row>
    <row r="19" spans="1:18" ht="38.25" x14ac:dyDescent="0.25">
      <c r="A19" s="41" t="s">
        <v>24</v>
      </c>
      <c r="B19" s="44">
        <v>3</v>
      </c>
      <c r="C19" s="58" t="s">
        <v>25</v>
      </c>
      <c r="D19" s="59" t="s">
        <v>35</v>
      </c>
      <c r="E19" s="59" t="s">
        <v>34</v>
      </c>
      <c r="F19" s="60">
        <v>38926</v>
      </c>
      <c r="G19" s="61">
        <v>24658.35</v>
      </c>
      <c r="H19" s="61">
        <v>14795.0075</v>
      </c>
      <c r="I19" s="62" t="s">
        <v>28</v>
      </c>
      <c r="J19" s="63">
        <v>1</v>
      </c>
      <c r="K19" s="64">
        <f>G19*J19</f>
        <v>24658.35</v>
      </c>
      <c r="L19" s="64">
        <f>H19*J19</f>
        <v>14795.0075</v>
      </c>
      <c r="M19" s="65" t="s">
        <v>63</v>
      </c>
      <c r="N19" s="66" t="s">
        <v>64</v>
      </c>
      <c r="O19" s="66" t="s">
        <v>29</v>
      </c>
      <c r="P19" s="67" t="s">
        <v>30</v>
      </c>
      <c r="Q19" s="68" t="s">
        <v>31</v>
      </c>
      <c r="R19" s="69" t="s">
        <v>32</v>
      </c>
    </row>
    <row r="20" spans="1:18" ht="38.25" x14ac:dyDescent="0.25">
      <c r="A20" s="41" t="s">
        <v>24</v>
      </c>
      <c r="B20" s="57">
        <v>4</v>
      </c>
      <c r="C20" s="58" t="s">
        <v>25</v>
      </c>
      <c r="D20" s="59" t="s">
        <v>36</v>
      </c>
      <c r="E20" s="59" t="s">
        <v>34</v>
      </c>
      <c r="F20" s="60">
        <v>38926</v>
      </c>
      <c r="G20" s="61">
        <v>24658.37</v>
      </c>
      <c r="H20" s="61">
        <v>14795.0245</v>
      </c>
      <c r="I20" s="62" t="s">
        <v>28</v>
      </c>
      <c r="J20" s="63">
        <v>1</v>
      </c>
      <c r="K20" s="64">
        <f t="shared" ref="K20:K83" si="0">G20*J20</f>
        <v>24658.37</v>
      </c>
      <c r="L20" s="64">
        <f t="shared" ref="L20:L83" si="1">H20*J20</f>
        <v>14795.0245</v>
      </c>
      <c r="M20" s="65" t="s">
        <v>63</v>
      </c>
      <c r="N20" s="66" t="s">
        <v>64</v>
      </c>
      <c r="O20" s="66" t="s">
        <v>29</v>
      </c>
      <c r="P20" s="67" t="s">
        <v>30</v>
      </c>
      <c r="Q20" s="68" t="s">
        <v>31</v>
      </c>
      <c r="R20" s="69" t="s">
        <v>32</v>
      </c>
    </row>
    <row r="21" spans="1:18" ht="38.25" x14ac:dyDescent="0.25">
      <c r="A21" s="41" t="s">
        <v>24</v>
      </c>
      <c r="B21" s="44">
        <v>5</v>
      </c>
      <c r="C21" s="58" t="s">
        <v>25</v>
      </c>
      <c r="D21" s="59" t="s">
        <v>39</v>
      </c>
      <c r="E21" s="59" t="s">
        <v>40</v>
      </c>
      <c r="F21" s="60">
        <v>35641</v>
      </c>
      <c r="G21" s="61">
        <v>13300</v>
      </c>
      <c r="H21" s="61">
        <v>7980</v>
      </c>
      <c r="I21" s="62" t="s">
        <v>28</v>
      </c>
      <c r="J21" s="63">
        <v>1</v>
      </c>
      <c r="K21" s="64">
        <f t="shared" si="0"/>
        <v>13300</v>
      </c>
      <c r="L21" s="64">
        <f t="shared" si="1"/>
        <v>7980</v>
      </c>
      <c r="M21" s="65" t="s">
        <v>41</v>
      </c>
      <c r="N21" s="66"/>
      <c r="O21" s="66" t="s">
        <v>29</v>
      </c>
      <c r="P21" s="67" t="s">
        <v>30</v>
      </c>
      <c r="Q21" s="68" t="s">
        <v>31</v>
      </c>
      <c r="R21" s="69" t="s">
        <v>32</v>
      </c>
    </row>
    <row r="22" spans="1:18" ht="32.25" customHeight="1" x14ac:dyDescent="0.25">
      <c r="A22" s="41" t="s">
        <v>24</v>
      </c>
      <c r="B22" s="57">
        <v>6</v>
      </c>
      <c r="C22" s="58" t="s">
        <v>42</v>
      </c>
      <c r="D22" s="123" t="s">
        <v>465</v>
      </c>
      <c r="E22" s="66" t="s">
        <v>43</v>
      </c>
      <c r="F22" s="70" t="s">
        <v>44</v>
      </c>
      <c r="G22" s="62">
        <v>6564.66</v>
      </c>
      <c r="H22" s="61">
        <v>3938.7910000000002</v>
      </c>
      <c r="I22" s="62" t="s">
        <v>45</v>
      </c>
      <c r="J22" s="71">
        <v>1</v>
      </c>
      <c r="K22" s="64">
        <f t="shared" si="0"/>
        <v>6564.66</v>
      </c>
      <c r="L22" s="64">
        <f t="shared" si="1"/>
        <v>3938.7910000000002</v>
      </c>
      <c r="M22" s="65" t="s">
        <v>46</v>
      </c>
      <c r="N22" s="66" t="s">
        <v>47</v>
      </c>
      <c r="O22" s="66" t="s">
        <v>38</v>
      </c>
      <c r="P22" s="67" t="s">
        <v>30</v>
      </c>
      <c r="Q22" s="68" t="s">
        <v>31</v>
      </c>
      <c r="R22" s="69" t="s">
        <v>32</v>
      </c>
    </row>
    <row r="23" spans="1:18" ht="32.25" customHeight="1" x14ac:dyDescent="0.25">
      <c r="A23" s="41" t="s">
        <v>24</v>
      </c>
      <c r="B23" s="44">
        <v>7</v>
      </c>
      <c r="C23" s="58" t="s">
        <v>466</v>
      </c>
      <c r="D23" s="123" t="s">
        <v>467</v>
      </c>
      <c r="E23" s="66" t="s">
        <v>468</v>
      </c>
      <c r="F23" s="70">
        <v>37195</v>
      </c>
      <c r="G23" s="62">
        <v>62600</v>
      </c>
      <c r="H23" s="61">
        <v>46950</v>
      </c>
      <c r="I23" s="62" t="s">
        <v>28</v>
      </c>
      <c r="J23" s="71">
        <v>1</v>
      </c>
      <c r="K23" s="64">
        <f t="shared" si="0"/>
        <v>62600</v>
      </c>
      <c r="L23" s="64">
        <f t="shared" si="1"/>
        <v>46950</v>
      </c>
      <c r="M23" s="65" t="s">
        <v>469</v>
      </c>
      <c r="N23" s="66"/>
      <c r="O23" s="66" t="s">
        <v>470</v>
      </c>
      <c r="P23" s="67" t="s">
        <v>30</v>
      </c>
      <c r="Q23" s="68" t="s">
        <v>31</v>
      </c>
      <c r="R23" s="69" t="s">
        <v>32</v>
      </c>
    </row>
    <row r="24" spans="1:18" ht="38.25" x14ac:dyDescent="0.25">
      <c r="A24" s="41" t="s">
        <v>24</v>
      </c>
      <c r="B24" s="57">
        <v>8</v>
      </c>
      <c r="C24" s="58" t="s">
        <v>48</v>
      </c>
      <c r="D24" s="59" t="s">
        <v>49</v>
      </c>
      <c r="E24" s="59" t="s">
        <v>50</v>
      </c>
      <c r="F24" s="60">
        <v>40819</v>
      </c>
      <c r="G24" s="61">
        <v>1121000</v>
      </c>
      <c r="H24" s="61">
        <v>672600</v>
      </c>
      <c r="I24" s="62" t="s">
        <v>28</v>
      </c>
      <c r="J24" s="63">
        <v>1</v>
      </c>
      <c r="K24" s="64">
        <f t="shared" si="0"/>
        <v>1121000</v>
      </c>
      <c r="L24" s="64">
        <f t="shared" si="1"/>
        <v>672600</v>
      </c>
      <c r="M24" s="65" t="s">
        <v>51</v>
      </c>
      <c r="N24" s="66" t="s">
        <v>52</v>
      </c>
      <c r="O24" s="66" t="s">
        <v>38</v>
      </c>
      <c r="P24" s="67" t="s">
        <v>53</v>
      </c>
      <c r="Q24" s="68" t="s">
        <v>54</v>
      </c>
      <c r="R24" s="69" t="s">
        <v>55</v>
      </c>
    </row>
    <row r="25" spans="1:18" ht="38.25" x14ac:dyDescent="0.25">
      <c r="A25" s="41" t="s">
        <v>24</v>
      </c>
      <c r="B25" s="44">
        <v>9</v>
      </c>
      <c r="C25" s="58" t="s">
        <v>56</v>
      </c>
      <c r="D25" s="59" t="s">
        <v>57</v>
      </c>
      <c r="E25" s="59" t="s">
        <v>58</v>
      </c>
      <c r="F25" s="60">
        <v>40815</v>
      </c>
      <c r="G25" s="61">
        <v>1239000</v>
      </c>
      <c r="H25" s="61">
        <v>743400</v>
      </c>
      <c r="I25" s="62" t="s">
        <v>28</v>
      </c>
      <c r="J25" s="63">
        <v>1</v>
      </c>
      <c r="K25" s="64">
        <f t="shared" si="0"/>
        <v>1239000</v>
      </c>
      <c r="L25" s="64">
        <f t="shared" si="1"/>
        <v>743400</v>
      </c>
      <c r="M25" s="65" t="s">
        <v>51</v>
      </c>
      <c r="N25" s="66" t="s">
        <v>52</v>
      </c>
      <c r="O25" s="66" t="s">
        <v>38</v>
      </c>
      <c r="P25" s="67" t="s">
        <v>53</v>
      </c>
      <c r="Q25" s="68" t="s">
        <v>54</v>
      </c>
      <c r="R25" s="69" t="s">
        <v>55</v>
      </c>
    </row>
    <row r="26" spans="1:18" ht="31.5" customHeight="1" x14ac:dyDescent="0.25">
      <c r="A26" s="41" t="s">
        <v>24</v>
      </c>
      <c r="B26" s="57">
        <v>10</v>
      </c>
      <c r="C26" s="58" t="s">
        <v>59</v>
      </c>
      <c r="D26" s="66" t="s">
        <v>60</v>
      </c>
      <c r="E26" s="66" t="s">
        <v>61</v>
      </c>
      <c r="F26" s="60" t="s">
        <v>62</v>
      </c>
      <c r="G26" s="62">
        <v>34000</v>
      </c>
      <c r="H26" s="61">
        <v>20400</v>
      </c>
      <c r="I26" s="62" t="s">
        <v>28</v>
      </c>
      <c r="J26" s="71">
        <v>1</v>
      </c>
      <c r="K26" s="64">
        <f t="shared" si="0"/>
        <v>34000</v>
      </c>
      <c r="L26" s="64">
        <f t="shared" si="1"/>
        <v>20400</v>
      </c>
      <c r="M26" s="72" t="s">
        <v>63</v>
      </c>
      <c r="N26" s="66" t="s">
        <v>64</v>
      </c>
      <c r="O26" s="66" t="s">
        <v>29</v>
      </c>
      <c r="P26" s="67" t="s">
        <v>30</v>
      </c>
      <c r="Q26" s="68" t="s">
        <v>31</v>
      </c>
      <c r="R26" s="69" t="s">
        <v>32</v>
      </c>
    </row>
    <row r="27" spans="1:18" ht="38.25" x14ac:dyDescent="0.25">
      <c r="A27" s="41" t="s">
        <v>24</v>
      </c>
      <c r="B27" s="44">
        <v>11</v>
      </c>
      <c r="C27" s="58" t="s">
        <v>59</v>
      </c>
      <c r="D27" s="66" t="s">
        <v>65</v>
      </c>
      <c r="E27" s="66" t="s">
        <v>66</v>
      </c>
      <c r="F27" s="60" t="s">
        <v>67</v>
      </c>
      <c r="G27" s="62">
        <v>1200</v>
      </c>
      <c r="H27" s="61">
        <v>720</v>
      </c>
      <c r="I27" s="62" t="s">
        <v>28</v>
      </c>
      <c r="J27" s="71">
        <v>1</v>
      </c>
      <c r="K27" s="64">
        <f t="shared" si="0"/>
        <v>1200</v>
      </c>
      <c r="L27" s="64">
        <f t="shared" si="1"/>
        <v>720</v>
      </c>
      <c r="M27" s="72" t="s">
        <v>63</v>
      </c>
      <c r="N27" s="66" t="s">
        <v>64</v>
      </c>
      <c r="O27" s="66" t="s">
        <v>29</v>
      </c>
      <c r="P27" s="67" t="s">
        <v>30</v>
      </c>
      <c r="Q27" s="68" t="s">
        <v>31</v>
      </c>
      <c r="R27" s="69" t="s">
        <v>32</v>
      </c>
    </row>
    <row r="28" spans="1:18" ht="38.25" x14ac:dyDescent="0.25">
      <c r="A28" s="41" t="s">
        <v>24</v>
      </c>
      <c r="B28" s="57">
        <v>12</v>
      </c>
      <c r="C28" s="58" t="s">
        <v>68</v>
      </c>
      <c r="D28" s="59">
        <v>44680</v>
      </c>
      <c r="E28" s="59" t="s">
        <v>69</v>
      </c>
      <c r="F28" s="60" t="s">
        <v>70</v>
      </c>
      <c r="G28" s="61">
        <v>4726.18</v>
      </c>
      <c r="H28" s="61">
        <v>2835.7030000000004</v>
      </c>
      <c r="I28" s="62" t="s">
        <v>28</v>
      </c>
      <c r="J28" s="63">
        <v>1</v>
      </c>
      <c r="K28" s="64">
        <f t="shared" si="0"/>
        <v>4726.18</v>
      </c>
      <c r="L28" s="64">
        <f t="shared" si="1"/>
        <v>2835.7030000000004</v>
      </c>
      <c r="M28" s="72" t="s">
        <v>51</v>
      </c>
      <c r="N28" s="66" t="s">
        <v>52</v>
      </c>
      <c r="O28" s="66" t="s">
        <v>38</v>
      </c>
      <c r="P28" s="67" t="s">
        <v>30</v>
      </c>
      <c r="Q28" s="68" t="s">
        <v>31</v>
      </c>
      <c r="R28" s="69" t="s">
        <v>32</v>
      </c>
    </row>
    <row r="29" spans="1:18" ht="38.25" x14ac:dyDescent="0.25">
      <c r="A29" s="41" t="s">
        <v>24</v>
      </c>
      <c r="B29" s="44">
        <v>13</v>
      </c>
      <c r="C29" s="58" t="s">
        <v>466</v>
      </c>
      <c r="D29" s="59" t="s">
        <v>471</v>
      </c>
      <c r="E29" s="59" t="s">
        <v>472</v>
      </c>
      <c r="F29" s="60">
        <v>28491</v>
      </c>
      <c r="G29" s="61">
        <v>46300.83</v>
      </c>
      <c r="H29" s="61">
        <v>34725.620000000003</v>
      </c>
      <c r="I29" s="62" t="s">
        <v>28</v>
      </c>
      <c r="J29" s="63">
        <v>1</v>
      </c>
      <c r="K29" s="64">
        <f t="shared" si="0"/>
        <v>46300.83</v>
      </c>
      <c r="L29" s="64">
        <f t="shared" si="1"/>
        <v>34725.620000000003</v>
      </c>
      <c r="M29" s="72" t="s">
        <v>469</v>
      </c>
      <c r="N29" s="66"/>
      <c r="O29" s="66" t="s">
        <v>470</v>
      </c>
      <c r="P29" s="67" t="s">
        <v>30</v>
      </c>
      <c r="Q29" s="68" t="s">
        <v>31</v>
      </c>
      <c r="R29" s="69" t="s">
        <v>32</v>
      </c>
    </row>
    <row r="30" spans="1:18" ht="38.25" x14ac:dyDescent="0.25">
      <c r="A30" s="41" t="s">
        <v>24</v>
      </c>
      <c r="B30" s="57">
        <v>14</v>
      </c>
      <c r="C30" s="58" t="s">
        <v>68</v>
      </c>
      <c r="D30" s="59" t="s">
        <v>473</v>
      </c>
      <c r="E30" s="59" t="s">
        <v>474</v>
      </c>
      <c r="F30" s="60">
        <v>32143</v>
      </c>
      <c r="G30" s="61">
        <v>3343.12</v>
      </c>
      <c r="H30" s="61">
        <v>2507.34</v>
      </c>
      <c r="I30" s="62" t="s">
        <v>28</v>
      </c>
      <c r="J30" s="63">
        <v>1</v>
      </c>
      <c r="K30" s="64">
        <f t="shared" si="0"/>
        <v>3343.12</v>
      </c>
      <c r="L30" s="64">
        <f t="shared" si="1"/>
        <v>2507.34</v>
      </c>
      <c r="M30" s="72" t="s">
        <v>469</v>
      </c>
      <c r="N30" s="66"/>
      <c r="O30" s="66" t="s">
        <v>470</v>
      </c>
      <c r="P30" s="67" t="s">
        <v>30</v>
      </c>
      <c r="Q30" s="68" t="s">
        <v>31</v>
      </c>
      <c r="R30" s="69" t="s">
        <v>32</v>
      </c>
    </row>
    <row r="31" spans="1:18" ht="51" x14ac:dyDescent="0.25">
      <c r="A31" s="41" t="s">
        <v>24</v>
      </c>
      <c r="B31" s="44">
        <v>15</v>
      </c>
      <c r="C31" s="58" t="s">
        <v>71</v>
      </c>
      <c r="D31" s="66" t="s">
        <v>75</v>
      </c>
      <c r="E31" s="66" t="s">
        <v>76</v>
      </c>
      <c r="F31" s="70" t="s">
        <v>72</v>
      </c>
      <c r="G31" s="62">
        <v>284.26</v>
      </c>
      <c r="H31" s="61">
        <v>184.76400000000001</v>
      </c>
      <c r="I31" s="62" t="s">
        <v>45</v>
      </c>
      <c r="J31" s="71">
        <v>1</v>
      </c>
      <c r="K31" s="64">
        <f t="shared" si="0"/>
        <v>284.26</v>
      </c>
      <c r="L31" s="64">
        <f t="shared" si="1"/>
        <v>184.76400000000001</v>
      </c>
      <c r="M31" s="72" t="s">
        <v>73</v>
      </c>
      <c r="N31" s="66" t="s">
        <v>74</v>
      </c>
      <c r="O31" s="66" t="s">
        <v>38</v>
      </c>
      <c r="P31" s="67" t="s">
        <v>30</v>
      </c>
      <c r="Q31" s="68" t="s">
        <v>31</v>
      </c>
      <c r="R31" s="69" t="s">
        <v>32</v>
      </c>
    </row>
    <row r="32" spans="1:18" ht="38.25" x14ac:dyDescent="0.25">
      <c r="A32" s="41" t="s">
        <v>24</v>
      </c>
      <c r="B32" s="57">
        <v>16</v>
      </c>
      <c r="C32" s="58" t="s">
        <v>37</v>
      </c>
      <c r="D32" s="66" t="s">
        <v>77</v>
      </c>
      <c r="E32" s="66" t="s">
        <v>78</v>
      </c>
      <c r="F32" s="70" t="s">
        <v>79</v>
      </c>
      <c r="G32" s="62">
        <v>4168.62</v>
      </c>
      <c r="H32" s="61">
        <v>2501.1669999999995</v>
      </c>
      <c r="I32" s="62" t="s">
        <v>45</v>
      </c>
      <c r="J32" s="71">
        <v>1</v>
      </c>
      <c r="K32" s="64">
        <f t="shared" si="0"/>
        <v>4168.62</v>
      </c>
      <c r="L32" s="64">
        <f t="shared" si="1"/>
        <v>2501.1669999999995</v>
      </c>
      <c r="M32" s="72" t="s">
        <v>80</v>
      </c>
      <c r="N32" s="66" t="s">
        <v>81</v>
      </c>
      <c r="O32" s="66" t="s">
        <v>38</v>
      </c>
      <c r="P32" s="67" t="s">
        <v>30</v>
      </c>
      <c r="Q32" s="68" t="s">
        <v>31</v>
      </c>
      <c r="R32" s="69" t="s">
        <v>32</v>
      </c>
    </row>
    <row r="33" spans="1:18" ht="63.75" x14ac:dyDescent="0.25">
      <c r="A33" s="41" t="s">
        <v>24</v>
      </c>
      <c r="B33" s="44">
        <v>17</v>
      </c>
      <c r="C33" s="58" t="s">
        <v>82</v>
      </c>
      <c r="D33" s="66" t="s">
        <v>83</v>
      </c>
      <c r="E33" s="66" t="s">
        <v>84</v>
      </c>
      <c r="F33" s="60" t="s">
        <v>85</v>
      </c>
      <c r="G33" s="62">
        <v>9790</v>
      </c>
      <c r="H33" s="61">
        <v>5874</v>
      </c>
      <c r="I33" s="62" t="s">
        <v>28</v>
      </c>
      <c r="J33" s="71">
        <v>1</v>
      </c>
      <c r="K33" s="64">
        <f t="shared" si="0"/>
        <v>9790</v>
      </c>
      <c r="L33" s="64">
        <f t="shared" si="1"/>
        <v>5874</v>
      </c>
      <c r="M33" s="72" t="s">
        <v>63</v>
      </c>
      <c r="N33" s="66" t="s">
        <v>64</v>
      </c>
      <c r="O33" s="66" t="s">
        <v>29</v>
      </c>
      <c r="P33" s="67" t="s">
        <v>86</v>
      </c>
      <c r="Q33" s="68" t="s">
        <v>31</v>
      </c>
      <c r="R33" s="69" t="s">
        <v>32</v>
      </c>
    </row>
    <row r="34" spans="1:18" ht="38.25" x14ac:dyDescent="0.25">
      <c r="A34" s="41" t="s">
        <v>24</v>
      </c>
      <c r="B34" s="57">
        <v>18</v>
      </c>
      <c r="C34" s="58" t="s">
        <v>87</v>
      </c>
      <c r="D34" s="66">
        <v>83530</v>
      </c>
      <c r="E34" s="66" t="s">
        <v>88</v>
      </c>
      <c r="F34" s="70" t="s">
        <v>72</v>
      </c>
      <c r="G34" s="62">
        <v>3299.49</v>
      </c>
      <c r="H34" s="61">
        <v>2144.6709999999998</v>
      </c>
      <c r="I34" s="62" t="s">
        <v>45</v>
      </c>
      <c r="J34" s="71">
        <v>1</v>
      </c>
      <c r="K34" s="64">
        <f t="shared" si="0"/>
        <v>3299.49</v>
      </c>
      <c r="L34" s="64">
        <f t="shared" si="1"/>
        <v>2144.6709999999998</v>
      </c>
      <c r="M34" s="65" t="s">
        <v>73</v>
      </c>
      <c r="N34" s="66" t="s">
        <v>74</v>
      </c>
      <c r="O34" s="66" t="s">
        <v>38</v>
      </c>
      <c r="P34" s="67" t="s">
        <v>30</v>
      </c>
      <c r="Q34" s="68" t="s">
        <v>31</v>
      </c>
      <c r="R34" s="69" t="s">
        <v>32</v>
      </c>
    </row>
    <row r="35" spans="1:18" ht="38.25" x14ac:dyDescent="0.25">
      <c r="A35" s="41" t="s">
        <v>24</v>
      </c>
      <c r="B35" s="44">
        <v>19</v>
      </c>
      <c r="C35" s="58" t="s">
        <v>89</v>
      </c>
      <c r="D35" s="59" t="s">
        <v>90</v>
      </c>
      <c r="E35" s="59" t="s">
        <v>91</v>
      </c>
      <c r="F35" s="60" t="s">
        <v>92</v>
      </c>
      <c r="G35" s="61">
        <v>425744</v>
      </c>
      <c r="H35" s="61">
        <v>255446.40000000002</v>
      </c>
      <c r="I35" s="62" t="s">
        <v>28</v>
      </c>
      <c r="J35" s="63">
        <v>1</v>
      </c>
      <c r="K35" s="64">
        <f t="shared" si="0"/>
        <v>425744</v>
      </c>
      <c r="L35" s="64">
        <f t="shared" si="1"/>
        <v>255446.40000000002</v>
      </c>
      <c r="M35" s="65" t="s">
        <v>51</v>
      </c>
      <c r="N35" s="66" t="s">
        <v>52</v>
      </c>
      <c r="O35" s="66" t="s">
        <v>38</v>
      </c>
      <c r="P35" s="67" t="s">
        <v>53</v>
      </c>
      <c r="Q35" s="68" t="s">
        <v>54</v>
      </c>
      <c r="R35" s="69" t="s">
        <v>55</v>
      </c>
    </row>
    <row r="36" spans="1:18" ht="38.25" x14ac:dyDescent="0.25">
      <c r="A36" s="41" t="s">
        <v>24</v>
      </c>
      <c r="B36" s="57">
        <v>20</v>
      </c>
      <c r="C36" s="58" t="s">
        <v>96</v>
      </c>
      <c r="D36" s="66" t="s">
        <v>97</v>
      </c>
      <c r="E36" s="66" t="s">
        <v>98</v>
      </c>
      <c r="F36" s="60" t="s">
        <v>99</v>
      </c>
      <c r="G36" s="62">
        <v>5409.55</v>
      </c>
      <c r="H36" s="61">
        <v>3245.7275</v>
      </c>
      <c r="I36" s="62" t="s">
        <v>28</v>
      </c>
      <c r="J36" s="71">
        <v>1</v>
      </c>
      <c r="K36" s="64">
        <f t="shared" si="0"/>
        <v>5409.55</v>
      </c>
      <c r="L36" s="64">
        <f t="shared" si="1"/>
        <v>3245.7275</v>
      </c>
      <c r="M36" s="65" t="s">
        <v>63</v>
      </c>
      <c r="N36" s="66" t="s">
        <v>64</v>
      </c>
      <c r="O36" s="66" t="s">
        <v>29</v>
      </c>
      <c r="P36" s="67" t="s">
        <v>100</v>
      </c>
      <c r="Q36" s="68" t="s">
        <v>31</v>
      </c>
      <c r="R36" s="69" t="s">
        <v>32</v>
      </c>
    </row>
    <row r="37" spans="1:18" ht="38.25" x14ac:dyDescent="0.25">
      <c r="A37" s="41" t="s">
        <v>24</v>
      </c>
      <c r="B37" s="44">
        <v>21</v>
      </c>
      <c r="C37" s="58" t="s">
        <v>96</v>
      </c>
      <c r="D37" s="66" t="s">
        <v>101</v>
      </c>
      <c r="E37" s="66" t="s">
        <v>98</v>
      </c>
      <c r="F37" s="60" t="s">
        <v>99</v>
      </c>
      <c r="G37" s="62">
        <v>5409.55</v>
      </c>
      <c r="H37" s="61">
        <v>3245.7275</v>
      </c>
      <c r="I37" s="62" t="s">
        <v>28</v>
      </c>
      <c r="J37" s="71">
        <v>1</v>
      </c>
      <c r="K37" s="64">
        <f t="shared" si="0"/>
        <v>5409.55</v>
      </c>
      <c r="L37" s="64">
        <f t="shared" si="1"/>
        <v>3245.7275</v>
      </c>
      <c r="M37" s="65" t="s">
        <v>63</v>
      </c>
      <c r="N37" s="66" t="s">
        <v>64</v>
      </c>
      <c r="O37" s="66" t="s">
        <v>29</v>
      </c>
      <c r="P37" s="67" t="s">
        <v>100</v>
      </c>
      <c r="Q37" s="68" t="s">
        <v>31</v>
      </c>
      <c r="R37" s="69" t="s">
        <v>32</v>
      </c>
    </row>
    <row r="38" spans="1:18" ht="38.25" x14ac:dyDescent="0.25">
      <c r="A38" s="41" t="s">
        <v>24</v>
      </c>
      <c r="B38" s="57">
        <v>22</v>
      </c>
      <c r="C38" s="58" t="s">
        <v>102</v>
      </c>
      <c r="D38" s="59" t="s">
        <v>103</v>
      </c>
      <c r="E38" s="59" t="s">
        <v>104</v>
      </c>
      <c r="F38" s="73" t="s">
        <v>105</v>
      </c>
      <c r="G38" s="61">
        <v>468705.5</v>
      </c>
      <c r="H38" s="61">
        <v>281223.29499999998</v>
      </c>
      <c r="I38" s="62" t="s">
        <v>106</v>
      </c>
      <c r="J38" s="63">
        <v>1</v>
      </c>
      <c r="K38" s="64">
        <f t="shared" si="0"/>
        <v>468705.5</v>
      </c>
      <c r="L38" s="64">
        <f t="shared" si="1"/>
        <v>281223.29499999998</v>
      </c>
      <c r="M38" s="65" t="s">
        <v>51</v>
      </c>
      <c r="N38" s="66" t="s">
        <v>52</v>
      </c>
      <c r="O38" s="66" t="s">
        <v>38</v>
      </c>
      <c r="P38" s="67" t="s">
        <v>53</v>
      </c>
      <c r="Q38" s="68" t="s">
        <v>54</v>
      </c>
      <c r="R38" s="69" t="s">
        <v>55</v>
      </c>
    </row>
    <row r="39" spans="1:18" ht="38.25" x14ac:dyDescent="0.25">
      <c r="A39" s="41" t="s">
        <v>24</v>
      </c>
      <c r="B39" s="44">
        <v>23</v>
      </c>
      <c r="C39" s="58" t="s">
        <v>102</v>
      </c>
      <c r="D39" s="59" t="s">
        <v>107</v>
      </c>
      <c r="E39" s="59" t="s">
        <v>108</v>
      </c>
      <c r="F39" s="73" t="s">
        <v>105</v>
      </c>
      <c r="G39" s="61">
        <v>134115.44999999998</v>
      </c>
      <c r="H39" s="61">
        <v>80469.267499999987</v>
      </c>
      <c r="I39" s="62" t="s">
        <v>106</v>
      </c>
      <c r="J39" s="63">
        <v>2</v>
      </c>
      <c r="K39" s="64">
        <f t="shared" si="0"/>
        <v>268230.89999999997</v>
      </c>
      <c r="L39" s="64">
        <f t="shared" si="1"/>
        <v>160938.53499999997</v>
      </c>
      <c r="M39" s="65" t="s">
        <v>51</v>
      </c>
      <c r="N39" s="66" t="s">
        <v>52</v>
      </c>
      <c r="O39" s="66" t="s">
        <v>38</v>
      </c>
      <c r="P39" s="67" t="s">
        <v>53</v>
      </c>
      <c r="Q39" s="68" t="s">
        <v>54</v>
      </c>
      <c r="R39" s="69" t="s">
        <v>55</v>
      </c>
    </row>
    <row r="40" spans="1:18" ht="38.25" x14ac:dyDescent="0.25">
      <c r="A40" s="41" t="s">
        <v>24</v>
      </c>
      <c r="B40" s="57">
        <v>24</v>
      </c>
      <c r="C40" s="58" t="s">
        <v>102</v>
      </c>
      <c r="D40" s="59" t="s">
        <v>109</v>
      </c>
      <c r="E40" s="59" t="s">
        <v>108</v>
      </c>
      <c r="F40" s="73" t="s">
        <v>105</v>
      </c>
      <c r="G40" s="61">
        <v>134115.44999999998</v>
      </c>
      <c r="H40" s="61">
        <v>80469.272499999977</v>
      </c>
      <c r="I40" s="62" t="s">
        <v>106</v>
      </c>
      <c r="J40" s="63">
        <v>1</v>
      </c>
      <c r="K40" s="64">
        <f t="shared" si="0"/>
        <v>134115.44999999998</v>
      </c>
      <c r="L40" s="64">
        <f t="shared" si="1"/>
        <v>80469.272499999977</v>
      </c>
      <c r="M40" s="65" t="s">
        <v>51</v>
      </c>
      <c r="N40" s="66" t="s">
        <v>52</v>
      </c>
      <c r="O40" s="66" t="s">
        <v>38</v>
      </c>
      <c r="P40" s="67" t="s">
        <v>53</v>
      </c>
      <c r="Q40" s="68" t="s">
        <v>54</v>
      </c>
      <c r="R40" s="69" t="s">
        <v>55</v>
      </c>
    </row>
    <row r="41" spans="1:18" ht="38.25" x14ac:dyDescent="0.25">
      <c r="A41" s="41" t="s">
        <v>24</v>
      </c>
      <c r="B41" s="44">
        <v>25</v>
      </c>
      <c r="C41" s="58" t="s">
        <v>102</v>
      </c>
      <c r="D41" s="59" t="s">
        <v>110</v>
      </c>
      <c r="E41" s="59" t="s">
        <v>111</v>
      </c>
      <c r="F41" s="73" t="s">
        <v>112</v>
      </c>
      <c r="G41" s="61">
        <v>70496.740000000005</v>
      </c>
      <c r="H41" s="61">
        <v>42298.039000000004</v>
      </c>
      <c r="I41" s="62" t="s">
        <v>106</v>
      </c>
      <c r="J41" s="63">
        <v>1</v>
      </c>
      <c r="K41" s="64">
        <f t="shared" si="0"/>
        <v>70496.740000000005</v>
      </c>
      <c r="L41" s="64">
        <f t="shared" si="1"/>
        <v>42298.039000000004</v>
      </c>
      <c r="M41" s="65" t="s">
        <v>51</v>
      </c>
      <c r="N41" s="66" t="s">
        <v>52</v>
      </c>
      <c r="O41" s="66" t="s">
        <v>38</v>
      </c>
      <c r="P41" s="67" t="s">
        <v>53</v>
      </c>
      <c r="Q41" s="68" t="s">
        <v>54</v>
      </c>
      <c r="R41" s="69" t="s">
        <v>55</v>
      </c>
    </row>
    <row r="42" spans="1:18" ht="38.25" x14ac:dyDescent="0.25">
      <c r="A42" s="41" t="s">
        <v>24</v>
      </c>
      <c r="B42" s="57">
        <v>26</v>
      </c>
      <c r="C42" s="58" t="s">
        <v>113</v>
      </c>
      <c r="D42" s="59" t="s">
        <v>114</v>
      </c>
      <c r="E42" s="59" t="s">
        <v>115</v>
      </c>
      <c r="F42" s="73" t="s">
        <v>116</v>
      </c>
      <c r="G42" s="61">
        <v>254762</v>
      </c>
      <c r="H42" s="61">
        <v>152857.20000000001</v>
      </c>
      <c r="I42" s="62" t="s">
        <v>28</v>
      </c>
      <c r="J42" s="63">
        <v>1</v>
      </c>
      <c r="K42" s="64">
        <f t="shared" si="0"/>
        <v>254762</v>
      </c>
      <c r="L42" s="64">
        <f t="shared" si="1"/>
        <v>152857.20000000001</v>
      </c>
      <c r="M42" s="65" t="s">
        <v>51</v>
      </c>
      <c r="N42" s="66" t="s">
        <v>52</v>
      </c>
      <c r="O42" s="66" t="s">
        <v>38</v>
      </c>
      <c r="P42" s="67" t="s">
        <v>53</v>
      </c>
      <c r="Q42" s="68" t="s">
        <v>54</v>
      </c>
      <c r="R42" s="69" t="s">
        <v>55</v>
      </c>
    </row>
    <row r="43" spans="1:18" ht="38.25" x14ac:dyDescent="0.25">
      <c r="A43" s="41" t="s">
        <v>24</v>
      </c>
      <c r="B43" s="44">
        <v>27</v>
      </c>
      <c r="C43" s="58" t="s">
        <v>118</v>
      </c>
      <c r="D43" s="59">
        <v>56682</v>
      </c>
      <c r="E43" s="59" t="s">
        <v>119</v>
      </c>
      <c r="F43" s="60" t="s">
        <v>120</v>
      </c>
      <c r="G43" s="61">
        <v>2883.31</v>
      </c>
      <c r="H43" s="61">
        <v>1729.9834999999998</v>
      </c>
      <c r="I43" s="62" t="s">
        <v>45</v>
      </c>
      <c r="J43" s="63">
        <v>1</v>
      </c>
      <c r="K43" s="64">
        <f t="shared" si="0"/>
        <v>2883.31</v>
      </c>
      <c r="L43" s="64">
        <f t="shared" si="1"/>
        <v>1729.9834999999998</v>
      </c>
      <c r="M43" s="65" t="s">
        <v>51</v>
      </c>
      <c r="N43" s="66" t="s">
        <v>52</v>
      </c>
      <c r="O43" s="66" t="s">
        <v>38</v>
      </c>
      <c r="P43" s="67" t="s">
        <v>30</v>
      </c>
      <c r="Q43" s="68" t="s">
        <v>31</v>
      </c>
      <c r="R43" s="69" t="s">
        <v>32</v>
      </c>
    </row>
    <row r="44" spans="1:18" ht="38.25" x14ac:dyDescent="0.25">
      <c r="A44" s="41" t="s">
        <v>24</v>
      </c>
      <c r="B44" s="57">
        <v>28</v>
      </c>
      <c r="C44" s="58" t="s">
        <v>118</v>
      </c>
      <c r="D44" s="59">
        <v>56681</v>
      </c>
      <c r="E44" s="59" t="s">
        <v>119</v>
      </c>
      <c r="F44" s="60" t="s">
        <v>120</v>
      </c>
      <c r="G44" s="61">
        <v>2883.31</v>
      </c>
      <c r="H44" s="61">
        <v>1729.9834999999998</v>
      </c>
      <c r="I44" s="62" t="s">
        <v>45</v>
      </c>
      <c r="J44" s="63">
        <v>1</v>
      </c>
      <c r="K44" s="64">
        <f t="shared" si="0"/>
        <v>2883.31</v>
      </c>
      <c r="L44" s="64">
        <f t="shared" si="1"/>
        <v>1729.9834999999998</v>
      </c>
      <c r="M44" s="65" t="s">
        <v>51</v>
      </c>
      <c r="N44" s="66" t="s">
        <v>52</v>
      </c>
      <c r="O44" s="66" t="s">
        <v>38</v>
      </c>
      <c r="P44" s="67" t="s">
        <v>30</v>
      </c>
      <c r="Q44" s="68" t="s">
        <v>31</v>
      </c>
      <c r="R44" s="69" t="s">
        <v>32</v>
      </c>
    </row>
    <row r="45" spans="1:18" ht="38.25" x14ac:dyDescent="0.25">
      <c r="A45" s="41" t="s">
        <v>24</v>
      </c>
      <c r="B45" s="44">
        <v>29</v>
      </c>
      <c r="C45" s="58" t="s">
        <v>118</v>
      </c>
      <c r="D45" s="59">
        <v>56680</v>
      </c>
      <c r="E45" s="59" t="s">
        <v>119</v>
      </c>
      <c r="F45" s="60" t="s">
        <v>120</v>
      </c>
      <c r="G45" s="61">
        <v>2883.31</v>
      </c>
      <c r="H45" s="61">
        <v>1729.9834999999998</v>
      </c>
      <c r="I45" s="62" t="s">
        <v>45</v>
      </c>
      <c r="J45" s="63">
        <v>1</v>
      </c>
      <c r="K45" s="64">
        <f t="shared" si="0"/>
        <v>2883.31</v>
      </c>
      <c r="L45" s="64">
        <f t="shared" si="1"/>
        <v>1729.9834999999998</v>
      </c>
      <c r="M45" s="65" t="s">
        <v>51</v>
      </c>
      <c r="N45" s="66" t="s">
        <v>52</v>
      </c>
      <c r="O45" s="66" t="s">
        <v>38</v>
      </c>
      <c r="P45" s="67" t="s">
        <v>30</v>
      </c>
      <c r="Q45" s="68" t="s">
        <v>31</v>
      </c>
      <c r="R45" s="69" t="s">
        <v>32</v>
      </c>
    </row>
    <row r="46" spans="1:18" ht="89.25" x14ac:dyDescent="0.25">
      <c r="A46" s="41" t="s">
        <v>24</v>
      </c>
      <c r="B46" s="57">
        <v>30</v>
      </c>
      <c r="C46" s="58" t="s">
        <v>82</v>
      </c>
      <c r="D46" s="66" t="s">
        <v>121</v>
      </c>
      <c r="E46" s="66" t="s">
        <v>122</v>
      </c>
      <c r="F46" s="60" t="s">
        <v>123</v>
      </c>
      <c r="G46" s="62">
        <v>48470.83</v>
      </c>
      <c r="H46" s="61">
        <v>29082.495500000005</v>
      </c>
      <c r="I46" s="62" t="s">
        <v>28</v>
      </c>
      <c r="J46" s="71">
        <v>1</v>
      </c>
      <c r="K46" s="64">
        <f t="shared" si="0"/>
        <v>48470.83</v>
      </c>
      <c r="L46" s="64">
        <f t="shared" si="1"/>
        <v>29082.495500000005</v>
      </c>
      <c r="M46" s="65" t="s">
        <v>63</v>
      </c>
      <c r="N46" s="66" t="s">
        <v>64</v>
      </c>
      <c r="O46" s="66" t="s">
        <v>29</v>
      </c>
      <c r="P46" s="67" t="s">
        <v>124</v>
      </c>
      <c r="Q46" s="68" t="s">
        <v>31</v>
      </c>
      <c r="R46" s="69" t="s">
        <v>32</v>
      </c>
    </row>
    <row r="47" spans="1:18" ht="38.25" x14ac:dyDescent="0.25">
      <c r="A47" s="41" t="s">
        <v>24</v>
      </c>
      <c r="B47" s="44">
        <v>31</v>
      </c>
      <c r="C47" s="58" t="s">
        <v>125</v>
      </c>
      <c r="D47" s="59">
        <v>56739</v>
      </c>
      <c r="E47" s="59" t="s">
        <v>126</v>
      </c>
      <c r="F47" s="70">
        <v>37256</v>
      </c>
      <c r="G47" s="61">
        <v>55800.480000000003</v>
      </c>
      <c r="H47" s="61">
        <v>33480.288</v>
      </c>
      <c r="I47" s="62" t="s">
        <v>45</v>
      </c>
      <c r="J47" s="63">
        <v>1</v>
      </c>
      <c r="K47" s="64">
        <f t="shared" si="0"/>
        <v>55800.480000000003</v>
      </c>
      <c r="L47" s="64">
        <f t="shared" si="1"/>
        <v>33480.288</v>
      </c>
      <c r="M47" s="65" t="s">
        <v>51</v>
      </c>
      <c r="N47" s="66" t="s">
        <v>52</v>
      </c>
      <c r="O47" s="66" t="s">
        <v>38</v>
      </c>
      <c r="P47" s="67" t="s">
        <v>30</v>
      </c>
      <c r="Q47" s="68" t="s">
        <v>31</v>
      </c>
      <c r="R47" s="69" t="s">
        <v>32</v>
      </c>
    </row>
    <row r="48" spans="1:18" ht="38.25" x14ac:dyDescent="0.25">
      <c r="A48" s="41" t="s">
        <v>24</v>
      </c>
      <c r="B48" s="57">
        <v>32</v>
      </c>
      <c r="C48" s="58" t="s">
        <v>127</v>
      </c>
      <c r="D48" s="59" t="s">
        <v>128</v>
      </c>
      <c r="E48" s="59" t="s">
        <v>129</v>
      </c>
      <c r="F48" s="60" t="s">
        <v>130</v>
      </c>
      <c r="G48" s="61">
        <v>73718</v>
      </c>
      <c r="H48" s="61">
        <v>44230.8</v>
      </c>
      <c r="I48" s="62" t="s">
        <v>106</v>
      </c>
      <c r="J48" s="63">
        <v>1</v>
      </c>
      <c r="K48" s="64">
        <f t="shared" si="0"/>
        <v>73718</v>
      </c>
      <c r="L48" s="64">
        <f t="shared" si="1"/>
        <v>44230.8</v>
      </c>
      <c r="M48" s="65" t="s">
        <v>131</v>
      </c>
      <c r="N48" s="66" t="s">
        <v>64</v>
      </c>
      <c r="O48" s="66" t="s">
        <v>38</v>
      </c>
      <c r="P48" s="67" t="s">
        <v>30</v>
      </c>
      <c r="Q48" s="68" t="s">
        <v>54</v>
      </c>
      <c r="R48" s="69" t="s">
        <v>55</v>
      </c>
    </row>
    <row r="49" spans="1:18" ht="38.25" x14ac:dyDescent="0.25">
      <c r="A49" s="41" t="s">
        <v>24</v>
      </c>
      <c r="B49" s="44">
        <v>33</v>
      </c>
      <c r="C49" s="58" t="s">
        <v>127</v>
      </c>
      <c r="D49" s="74" t="s">
        <v>132</v>
      </c>
      <c r="E49" s="59" t="s">
        <v>133</v>
      </c>
      <c r="F49" s="60" t="s">
        <v>134</v>
      </c>
      <c r="G49" s="61">
        <v>384620.26</v>
      </c>
      <c r="H49" s="61">
        <v>230772.15100000001</v>
      </c>
      <c r="I49" s="62" t="s">
        <v>106</v>
      </c>
      <c r="J49" s="63">
        <v>1</v>
      </c>
      <c r="K49" s="64">
        <f t="shared" si="0"/>
        <v>384620.26</v>
      </c>
      <c r="L49" s="64">
        <f t="shared" si="1"/>
        <v>230772.15100000001</v>
      </c>
      <c r="M49" s="65" t="s">
        <v>131</v>
      </c>
      <c r="N49" s="66" t="s">
        <v>64</v>
      </c>
      <c r="O49" s="66" t="s">
        <v>38</v>
      </c>
      <c r="P49" s="67" t="s">
        <v>30</v>
      </c>
      <c r="Q49" s="68" t="s">
        <v>54</v>
      </c>
      <c r="R49" s="69" t="s">
        <v>55</v>
      </c>
    </row>
    <row r="50" spans="1:18" ht="38.25" x14ac:dyDescent="0.25">
      <c r="A50" s="41" t="s">
        <v>24</v>
      </c>
      <c r="B50" s="57">
        <v>34</v>
      </c>
      <c r="C50" s="58" t="s">
        <v>127</v>
      </c>
      <c r="D50" s="59" t="s">
        <v>135</v>
      </c>
      <c r="E50" s="59" t="s">
        <v>136</v>
      </c>
      <c r="F50" s="60" t="s">
        <v>137</v>
      </c>
      <c r="G50" s="61">
        <v>307272</v>
      </c>
      <c r="H50" s="61">
        <v>184363.2</v>
      </c>
      <c r="I50" s="62" t="s">
        <v>106</v>
      </c>
      <c r="J50" s="63">
        <v>2</v>
      </c>
      <c r="K50" s="64">
        <f t="shared" si="0"/>
        <v>614544</v>
      </c>
      <c r="L50" s="64">
        <f t="shared" si="1"/>
        <v>368726.4</v>
      </c>
      <c r="M50" s="65" t="s">
        <v>131</v>
      </c>
      <c r="N50" s="66" t="s">
        <v>64</v>
      </c>
      <c r="O50" s="66" t="s">
        <v>38</v>
      </c>
      <c r="P50" s="67" t="s">
        <v>30</v>
      </c>
      <c r="Q50" s="68" t="s">
        <v>54</v>
      </c>
      <c r="R50" s="69" t="s">
        <v>55</v>
      </c>
    </row>
    <row r="51" spans="1:18" ht="38.25" x14ac:dyDescent="0.25">
      <c r="A51" s="41" t="s">
        <v>24</v>
      </c>
      <c r="B51" s="44">
        <v>35</v>
      </c>
      <c r="C51" s="58" t="s">
        <v>127</v>
      </c>
      <c r="D51" s="59" t="s">
        <v>138</v>
      </c>
      <c r="E51" s="59" t="s">
        <v>139</v>
      </c>
      <c r="F51" s="60" t="s">
        <v>137</v>
      </c>
      <c r="G51" s="61">
        <v>307272</v>
      </c>
      <c r="H51" s="61">
        <v>184363.2</v>
      </c>
      <c r="I51" s="62" t="s">
        <v>106</v>
      </c>
      <c r="J51" s="63">
        <v>2</v>
      </c>
      <c r="K51" s="64">
        <f t="shared" si="0"/>
        <v>614544</v>
      </c>
      <c r="L51" s="64">
        <f t="shared" si="1"/>
        <v>368726.4</v>
      </c>
      <c r="M51" s="65" t="s">
        <v>131</v>
      </c>
      <c r="N51" s="66" t="s">
        <v>64</v>
      </c>
      <c r="O51" s="66" t="s">
        <v>38</v>
      </c>
      <c r="P51" s="67" t="s">
        <v>30</v>
      </c>
      <c r="Q51" s="68" t="s">
        <v>54</v>
      </c>
      <c r="R51" s="69" t="s">
        <v>55</v>
      </c>
    </row>
    <row r="52" spans="1:18" ht="38.25" x14ac:dyDescent="0.25">
      <c r="A52" s="41" t="s">
        <v>24</v>
      </c>
      <c r="B52" s="57">
        <v>36</v>
      </c>
      <c r="C52" s="58" t="s">
        <v>68</v>
      </c>
      <c r="D52" s="59" t="s">
        <v>140</v>
      </c>
      <c r="E52" s="59" t="s">
        <v>141</v>
      </c>
      <c r="F52" s="60" t="s">
        <v>142</v>
      </c>
      <c r="G52" s="61">
        <v>30096000</v>
      </c>
      <c r="H52" s="61">
        <v>18057600</v>
      </c>
      <c r="I52" s="62" t="s">
        <v>106</v>
      </c>
      <c r="J52" s="63">
        <v>1</v>
      </c>
      <c r="K52" s="64">
        <f t="shared" si="0"/>
        <v>30096000</v>
      </c>
      <c r="L52" s="64">
        <f t="shared" si="1"/>
        <v>18057600</v>
      </c>
      <c r="M52" s="65" t="s">
        <v>51</v>
      </c>
      <c r="N52" s="66" t="s">
        <v>52</v>
      </c>
      <c r="O52" s="66" t="s">
        <v>38</v>
      </c>
      <c r="P52" s="67" t="s">
        <v>53</v>
      </c>
      <c r="Q52" s="68" t="s">
        <v>54</v>
      </c>
      <c r="R52" s="69" t="s">
        <v>55</v>
      </c>
    </row>
    <row r="53" spans="1:18" ht="38.25" x14ac:dyDescent="0.25">
      <c r="A53" s="41" t="s">
        <v>24</v>
      </c>
      <c r="B53" s="44">
        <v>37</v>
      </c>
      <c r="C53" s="58" t="s">
        <v>143</v>
      </c>
      <c r="D53" s="66" t="s">
        <v>144</v>
      </c>
      <c r="E53" s="66" t="s">
        <v>145</v>
      </c>
      <c r="F53" s="60" t="s">
        <v>146</v>
      </c>
      <c r="G53" s="62">
        <v>111.41</v>
      </c>
      <c r="H53" s="61">
        <v>66.848500000000001</v>
      </c>
      <c r="I53" s="62" t="s">
        <v>45</v>
      </c>
      <c r="J53" s="71">
        <v>1</v>
      </c>
      <c r="K53" s="64">
        <f t="shared" si="0"/>
        <v>111.41</v>
      </c>
      <c r="L53" s="64">
        <f t="shared" si="1"/>
        <v>66.848500000000001</v>
      </c>
      <c r="M53" s="65" t="s">
        <v>73</v>
      </c>
      <c r="N53" s="66" t="s">
        <v>74</v>
      </c>
      <c r="O53" s="66" t="s">
        <v>38</v>
      </c>
      <c r="P53" s="67" t="s">
        <v>30</v>
      </c>
      <c r="Q53" s="68" t="s">
        <v>31</v>
      </c>
      <c r="R53" s="69" t="s">
        <v>32</v>
      </c>
    </row>
    <row r="54" spans="1:18" ht="38.25" x14ac:dyDescent="0.25">
      <c r="A54" s="41" t="s">
        <v>24</v>
      </c>
      <c r="B54" s="57">
        <v>38</v>
      </c>
      <c r="C54" s="58" t="s">
        <v>143</v>
      </c>
      <c r="D54" s="66" t="s">
        <v>147</v>
      </c>
      <c r="E54" s="66" t="s">
        <v>148</v>
      </c>
      <c r="F54" s="60" t="s">
        <v>146</v>
      </c>
      <c r="G54" s="62">
        <v>161.97</v>
      </c>
      <c r="H54" s="61">
        <v>97.184499999999986</v>
      </c>
      <c r="I54" s="62" t="s">
        <v>45</v>
      </c>
      <c r="J54" s="71">
        <v>1</v>
      </c>
      <c r="K54" s="64">
        <f t="shared" si="0"/>
        <v>161.97</v>
      </c>
      <c r="L54" s="64">
        <f t="shared" si="1"/>
        <v>97.184499999999986</v>
      </c>
      <c r="M54" s="65" t="s">
        <v>73</v>
      </c>
      <c r="N54" s="66" t="s">
        <v>74</v>
      </c>
      <c r="O54" s="66" t="s">
        <v>38</v>
      </c>
      <c r="P54" s="67" t="s">
        <v>30</v>
      </c>
      <c r="Q54" s="68" t="s">
        <v>31</v>
      </c>
      <c r="R54" s="69" t="s">
        <v>32</v>
      </c>
    </row>
    <row r="55" spans="1:18" ht="38.25" x14ac:dyDescent="0.25">
      <c r="A55" s="41" t="s">
        <v>24</v>
      </c>
      <c r="B55" s="44">
        <v>39</v>
      </c>
      <c r="C55" s="58" t="s">
        <v>143</v>
      </c>
      <c r="D55" s="66" t="s">
        <v>149</v>
      </c>
      <c r="E55" s="66" t="s">
        <v>150</v>
      </c>
      <c r="F55" s="60" t="s">
        <v>146</v>
      </c>
      <c r="G55" s="62">
        <v>202.46</v>
      </c>
      <c r="H55" s="61">
        <v>121.471</v>
      </c>
      <c r="I55" s="62" t="s">
        <v>45</v>
      </c>
      <c r="J55" s="71">
        <v>1</v>
      </c>
      <c r="K55" s="64">
        <f t="shared" si="0"/>
        <v>202.46</v>
      </c>
      <c r="L55" s="64">
        <f t="shared" si="1"/>
        <v>121.471</v>
      </c>
      <c r="M55" s="65" t="s">
        <v>73</v>
      </c>
      <c r="N55" s="66" t="s">
        <v>74</v>
      </c>
      <c r="O55" s="66" t="s">
        <v>38</v>
      </c>
      <c r="P55" s="67" t="s">
        <v>30</v>
      </c>
      <c r="Q55" s="68" t="s">
        <v>31</v>
      </c>
      <c r="R55" s="69" t="s">
        <v>32</v>
      </c>
    </row>
    <row r="56" spans="1:18" ht="38.25" x14ac:dyDescent="0.25">
      <c r="A56" s="41" t="s">
        <v>24</v>
      </c>
      <c r="B56" s="57">
        <v>40</v>
      </c>
      <c r="C56" s="58" t="s">
        <v>143</v>
      </c>
      <c r="D56" s="66" t="s">
        <v>151</v>
      </c>
      <c r="E56" s="66" t="s">
        <v>150</v>
      </c>
      <c r="F56" s="60" t="s">
        <v>146</v>
      </c>
      <c r="G56" s="62">
        <v>202.46</v>
      </c>
      <c r="H56" s="61">
        <v>121.471</v>
      </c>
      <c r="I56" s="62" t="s">
        <v>45</v>
      </c>
      <c r="J56" s="71">
        <v>1</v>
      </c>
      <c r="K56" s="64">
        <f t="shared" si="0"/>
        <v>202.46</v>
      </c>
      <c r="L56" s="64">
        <f t="shared" si="1"/>
        <v>121.471</v>
      </c>
      <c r="M56" s="65" t="s">
        <v>73</v>
      </c>
      <c r="N56" s="66" t="s">
        <v>74</v>
      </c>
      <c r="O56" s="66" t="s">
        <v>38</v>
      </c>
      <c r="P56" s="67" t="s">
        <v>30</v>
      </c>
      <c r="Q56" s="68" t="s">
        <v>31</v>
      </c>
      <c r="R56" s="69" t="s">
        <v>32</v>
      </c>
    </row>
    <row r="57" spans="1:18" ht="38.25" x14ac:dyDescent="0.25">
      <c r="A57" s="41" t="s">
        <v>24</v>
      </c>
      <c r="B57" s="44">
        <v>41</v>
      </c>
      <c r="C57" s="58" t="s">
        <v>143</v>
      </c>
      <c r="D57" s="66" t="s">
        <v>152</v>
      </c>
      <c r="E57" s="66" t="s">
        <v>153</v>
      </c>
      <c r="F57" s="60" t="s">
        <v>146</v>
      </c>
      <c r="G57" s="62">
        <v>202.46</v>
      </c>
      <c r="H57" s="61">
        <v>121.471</v>
      </c>
      <c r="I57" s="62" t="s">
        <v>45</v>
      </c>
      <c r="J57" s="71">
        <v>1</v>
      </c>
      <c r="K57" s="64">
        <f t="shared" si="0"/>
        <v>202.46</v>
      </c>
      <c r="L57" s="64">
        <f t="shared" si="1"/>
        <v>121.471</v>
      </c>
      <c r="M57" s="65" t="s">
        <v>73</v>
      </c>
      <c r="N57" s="66" t="s">
        <v>74</v>
      </c>
      <c r="O57" s="66" t="s">
        <v>38</v>
      </c>
      <c r="P57" s="67" t="s">
        <v>30</v>
      </c>
      <c r="Q57" s="68" t="s">
        <v>31</v>
      </c>
      <c r="R57" s="69" t="s">
        <v>32</v>
      </c>
    </row>
    <row r="58" spans="1:18" ht="38.25" x14ac:dyDescent="0.25">
      <c r="A58" s="41" t="s">
        <v>24</v>
      </c>
      <c r="B58" s="57">
        <v>42</v>
      </c>
      <c r="C58" s="58" t="s">
        <v>154</v>
      </c>
      <c r="D58" s="74" t="s">
        <v>155</v>
      </c>
      <c r="E58" s="59" t="s">
        <v>156</v>
      </c>
      <c r="F58" s="60" t="s">
        <v>157</v>
      </c>
      <c r="G58" s="61">
        <v>51902.5</v>
      </c>
      <c r="H58" s="61">
        <v>31141.495000000003</v>
      </c>
      <c r="I58" s="68" t="s">
        <v>28</v>
      </c>
      <c r="J58" s="63">
        <v>1</v>
      </c>
      <c r="K58" s="64">
        <f t="shared" si="0"/>
        <v>51902.5</v>
      </c>
      <c r="L58" s="64">
        <f t="shared" si="1"/>
        <v>31141.495000000003</v>
      </c>
      <c r="M58" s="65" t="s">
        <v>51</v>
      </c>
      <c r="N58" s="66" t="s">
        <v>52</v>
      </c>
      <c r="O58" s="66" t="s">
        <v>38</v>
      </c>
      <c r="P58" s="67" t="s">
        <v>30</v>
      </c>
      <c r="Q58" s="68" t="s">
        <v>31</v>
      </c>
      <c r="R58" s="69" t="s">
        <v>32</v>
      </c>
    </row>
    <row r="59" spans="1:18" ht="38.25" x14ac:dyDescent="0.25">
      <c r="A59" s="41" t="s">
        <v>24</v>
      </c>
      <c r="B59" s="44">
        <v>43</v>
      </c>
      <c r="C59" s="58" t="s">
        <v>154</v>
      </c>
      <c r="D59" s="59">
        <v>65883</v>
      </c>
      <c r="E59" s="59" t="s">
        <v>156</v>
      </c>
      <c r="F59" s="60" t="s">
        <v>157</v>
      </c>
      <c r="G59" s="61">
        <v>51902.5</v>
      </c>
      <c r="H59" s="61">
        <v>31141.495000000003</v>
      </c>
      <c r="I59" s="62" t="s">
        <v>28</v>
      </c>
      <c r="J59" s="63">
        <v>1</v>
      </c>
      <c r="K59" s="64">
        <f t="shared" si="0"/>
        <v>51902.5</v>
      </c>
      <c r="L59" s="64">
        <f t="shared" si="1"/>
        <v>31141.495000000003</v>
      </c>
      <c r="M59" s="65" t="s">
        <v>51</v>
      </c>
      <c r="N59" s="66" t="s">
        <v>52</v>
      </c>
      <c r="O59" s="66" t="s">
        <v>38</v>
      </c>
      <c r="P59" s="67" t="s">
        <v>30</v>
      </c>
      <c r="Q59" s="68" t="s">
        <v>31</v>
      </c>
      <c r="R59" s="69" t="s">
        <v>32</v>
      </c>
    </row>
    <row r="60" spans="1:18" ht="38.25" x14ac:dyDescent="0.25">
      <c r="A60" s="41" t="s">
        <v>24</v>
      </c>
      <c r="B60" s="57">
        <v>44</v>
      </c>
      <c r="C60" s="58" t="s">
        <v>158</v>
      </c>
      <c r="D60" s="59" t="s">
        <v>159</v>
      </c>
      <c r="E60" s="59" t="s">
        <v>160</v>
      </c>
      <c r="F60" s="73" t="s">
        <v>161</v>
      </c>
      <c r="G60" s="61">
        <v>125695.96</v>
      </c>
      <c r="H60" s="61">
        <v>75417.576000000001</v>
      </c>
      <c r="I60" s="62" t="s">
        <v>106</v>
      </c>
      <c r="J60" s="63">
        <v>2</v>
      </c>
      <c r="K60" s="64">
        <f t="shared" si="0"/>
        <v>251391.92</v>
      </c>
      <c r="L60" s="64">
        <f t="shared" si="1"/>
        <v>150835.152</v>
      </c>
      <c r="M60" s="65" t="s">
        <v>51</v>
      </c>
      <c r="N60" s="66" t="s">
        <v>52</v>
      </c>
      <c r="O60" s="66" t="s">
        <v>38</v>
      </c>
      <c r="P60" s="67" t="s">
        <v>53</v>
      </c>
      <c r="Q60" s="68" t="s">
        <v>54</v>
      </c>
      <c r="R60" s="69" t="s">
        <v>55</v>
      </c>
    </row>
    <row r="61" spans="1:18" ht="38.25" x14ac:dyDescent="0.25">
      <c r="A61" s="41" t="s">
        <v>24</v>
      </c>
      <c r="B61" s="44">
        <v>45</v>
      </c>
      <c r="C61" s="58" t="s">
        <v>158</v>
      </c>
      <c r="D61" s="59" t="s">
        <v>162</v>
      </c>
      <c r="E61" s="59" t="s">
        <v>163</v>
      </c>
      <c r="F61" s="73" t="s">
        <v>164</v>
      </c>
      <c r="G61" s="61">
        <v>195994.5</v>
      </c>
      <c r="H61" s="61">
        <v>117596.69500000001</v>
      </c>
      <c r="I61" s="62" t="s">
        <v>106</v>
      </c>
      <c r="J61" s="63">
        <v>1</v>
      </c>
      <c r="K61" s="64">
        <f t="shared" si="0"/>
        <v>195994.5</v>
      </c>
      <c r="L61" s="64">
        <f t="shared" si="1"/>
        <v>117596.69500000001</v>
      </c>
      <c r="M61" s="65" t="s">
        <v>51</v>
      </c>
      <c r="N61" s="66" t="s">
        <v>52</v>
      </c>
      <c r="O61" s="66" t="s">
        <v>38</v>
      </c>
      <c r="P61" s="67" t="s">
        <v>53</v>
      </c>
      <c r="Q61" s="68" t="s">
        <v>54</v>
      </c>
      <c r="R61" s="69" t="s">
        <v>55</v>
      </c>
    </row>
    <row r="62" spans="1:18" ht="38.25" x14ac:dyDescent="0.25">
      <c r="A62" s="41" t="s">
        <v>24</v>
      </c>
      <c r="B62" s="57">
        <v>46</v>
      </c>
      <c r="C62" s="58" t="s">
        <v>158</v>
      </c>
      <c r="D62" s="59" t="s">
        <v>165</v>
      </c>
      <c r="E62" s="59" t="s">
        <v>166</v>
      </c>
      <c r="F62" s="73" t="s">
        <v>167</v>
      </c>
      <c r="G62" s="61">
        <v>209275.96</v>
      </c>
      <c r="H62" s="61">
        <v>125565.576</v>
      </c>
      <c r="I62" s="62" t="s">
        <v>106</v>
      </c>
      <c r="J62" s="63">
        <v>1</v>
      </c>
      <c r="K62" s="64">
        <f t="shared" si="0"/>
        <v>209275.96</v>
      </c>
      <c r="L62" s="64">
        <f t="shared" si="1"/>
        <v>125565.576</v>
      </c>
      <c r="M62" s="65" t="s">
        <v>51</v>
      </c>
      <c r="N62" s="66" t="s">
        <v>52</v>
      </c>
      <c r="O62" s="66" t="s">
        <v>38</v>
      </c>
      <c r="P62" s="67" t="s">
        <v>53</v>
      </c>
      <c r="Q62" s="68" t="s">
        <v>54</v>
      </c>
      <c r="R62" s="69" t="s">
        <v>55</v>
      </c>
    </row>
    <row r="63" spans="1:18" ht="38.25" x14ac:dyDescent="0.25">
      <c r="A63" s="41" t="s">
        <v>24</v>
      </c>
      <c r="B63" s="44">
        <v>47</v>
      </c>
      <c r="C63" s="58" t="s">
        <v>158</v>
      </c>
      <c r="D63" s="59" t="s">
        <v>168</v>
      </c>
      <c r="E63" s="59" t="s">
        <v>169</v>
      </c>
      <c r="F63" s="73" t="s">
        <v>170</v>
      </c>
      <c r="G63" s="61">
        <v>609936.1</v>
      </c>
      <c r="H63" s="61">
        <v>365961.65500000003</v>
      </c>
      <c r="I63" s="62" t="s">
        <v>106</v>
      </c>
      <c r="J63" s="63">
        <v>1</v>
      </c>
      <c r="K63" s="64">
        <f t="shared" si="0"/>
        <v>609936.1</v>
      </c>
      <c r="L63" s="64">
        <f t="shared" si="1"/>
        <v>365961.65500000003</v>
      </c>
      <c r="M63" s="65" t="s">
        <v>51</v>
      </c>
      <c r="N63" s="66" t="s">
        <v>52</v>
      </c>
      <c r="O63" s="66" t="s">
        <v>38</v>
      </c>
      <c r="P63" s="67" t="s">
        <v>53</v>
      </c>
      <c r="Q63" s="68" t="s">
        <v>54</v>
      </c>
      <c r="R63" s="69" t="s">
        <v>55</v>
      </c>
    </row>
    <row r="64" spans="1:18" ht="38.25" x14ac:dyDescent="0.25">
      <c r="A64" s="41" t="s">
        <v>24</v>
      </c>
      <c r="B64" s="57">
        <v>48</v>
      </c>
      <c r="C64" s="58" t="s">
        <v>158</v>
      </c>
      <c r="D64" s="59" t="s">
        <v>171</v>
      </c>
      <c r="E64" s="59" t="s">
        <v>169</v>
      </c>
      <c r="F64" s="73" t="s">
        <v>161</v>
      </c>
      <c r="G64" s="61">
        <v>594429.25</v>
      </c>
      <c r="H64" s="61">
        <v>356657.55249999999</v>
      </c>
      <c r="I64" s="62" t="s">
        <v>106</v>
      </c>
      <c r="J64" s="63">
        <v>1</v>
      </c>
      <c r="K64" s="64">
        <f t="shared" si="0"/>
        <v>594429.25</v>
      </c>
      <c r="L64" s="64">
        <f t="shared" si="1"/>
        <v>356657.55249999999</v>
      </c>
      <c r="M64" s="65" t="s">
        <v>51</v>
      </c>
      <c r="N64" s="66" t="s">
        <v>52</v>
      </c>
      <c r="O64" s="66" t="s">
        <v>38</v>
      </c>
      <c r="P64" s="67" t="s">
        <v>53</v>
      </c>
      <c r="Q64" s="68" t="s">
        <v>54</v>
      </c>
      <c r="R64" s="69" t="s">
        <v>55</v>
      </c>
    </row>
    <row r="65" spans="1:18" ht="38.25" x14ac:dyDescent="0.25">
      <c r="A65" s="41" t="s">
        <v>24</v>
      </c>
      <c r="B65" s="44">
        <v>49</v>
      </c>
      <c r="C65" s="58" t="s">
        <v>127</v>
      </c>
      <c r="D65" s="59" t="s">
        <v>172</v>
      </c>
      <c r="E65" s="59" t="s">
        <v>173</v>
      </c>
      <c r="F65" s="60" t="s">
        <v>174</v>
      </c>
      <c r="G65" s="61">
        <v>730798</v>
      </c>
      <c r="H65" s="61">
        <v>438478.80000000005</v>
      </c>
      <c r="I65" s="62" t="s">
        <v>106</v>
      </c>
      <c r="J65" s="63">
        <v>1</v>
      </c>
      <c r="K65" s="64">
        <f t="shared" si="0"/>
        <v>730798</v>
      </c>
      <c r="L65" s="64">
        <f t="shared" si="1"/>
        <v>438478.80000000005</v>
      </c>
      <c r="M65" s="65" t="s">
        <v>131</v>
      </c>
      <c r="N65" s="66" t="s">
        <v>64</v>
      </c>
      <c r="O65" s="66" t="s">
        <v>38</v>
      </c>
      <c r="P65" s="67" t="s">
        <v>30</v>
      </c>
      <c r="Q65" s="68" t="s">
        <v>54</v>
      </c>
      <c r="R65" s="69" t="s">
        <v>55</v>
      </c>
    </row>
    <row r="66" spans="1:18" ht="38.25" x14ac:dyDescent="0.25">
      <c r="A66" s="41" t="s">
        <v>24</v>
      </c>
      <c r="B66" s="57">
        <v>50</v>
      </c>
      <c r="C66" s="58" t="s">
        <v>127</v>
      </c>
      <c r="D66" s="59" t="s">
        <v>175</v>
      </c>
      <c r="E66" s="59" t="s">
        <v>176</v>
      </c>
      <c r="F66" s="60" t="s">
        <v>177</v>
      </c>
      <c r="G66" s="61">
        <v>56950.79</v>
      </c>
      <c r="H66" s="61">
        <v>34170.4735</v>
      </c>
      <c r="I66" s="62" t="s">
        <v>106</v>
      </c>
      <c r="J66" s="63">
        <v>5</v>
      </c>
      <c r="K66" s="64">
        <f t="shared" si="0"/>
        <v>284753.95</v>
      </c>
      <c r="L66" s="64">
        <f t="shared" si="1"/>
        <v>170852.36749999999</v>
      </c>
      <c r="M66" s="65" t="s">
        <v>131</v>
      </c>
      <c r="N66" s="66" t="s">
        <v>64</v>
      </c>
      <c r="O66" s="66" t="s">
        <v>38</v>
      </c>
      <c r="P66" s="67" t="s">
        <v>30</v>
      </c>
      <c r="Q66" s="68" t="s">
        <v>54</v>
      </c>
      <c r="R66" s="69" t="s">
        <v>55</v>
      </c>
    </row>
    <row r="67" spans="1:18" ht="38.25" x14ac:dyDescent="0.25">
      <c r="A67" s="41" t="s">
        <v>24</v>
      </c>
      <c r="B67" s="44">
        <v>51</v>
      </c>
      <c r="C67" s="58" t="s">
        <v>25</v>
      </c>
      <c r="D67" s="66" t="s">
        <v>178</v>
      </c>
      <c r="E67" s="66" t="s">
        <v>179</v>
      </c>
      <c r="F67" s="60">
        <v>38926</v>
      </c>
      <c r="G67" s="62">
        <v>28667.439999999999</v>
      </c>
      <c r="H67" s="61">
        <v>17200.464</v>
      </c>
      <c r="I67" s="62" t="s">
        <v>28</v>
      </c>
      <c r="J67" s="71">
        <v>1</v>
      </c>
      <c r="K67" s="64">
        <f t="shared" si="0"/>
        <v>28667.439999999999</v>
      </c>
      <c r="L67" s="64">
        <f t="shared" si="1"/>
        <v>17200.464</v>
      </c>
      <c r="M67" s="75" t="s">
        <v>131</v>
      </c>
      <c r="N67" s="75" t="s">
        <v>64</v>
      </c>
      <c r="O67" s="75" t="s">
        <v>29</v>
      </c>
      <c r="P67" s="75" t="s">
        <v>30</v>
      </c>
      <c r="Q67" s="68" t="s">
        <v>31</v>
      </c>
      <c r="R67" s="69" t="s">
        <v>32</v>
      </c>
    </row>
    <row r="68" spans="1:18" ht="38.25" x14ac:dyDescent="0.25">
      <c r="A68" s="41" t="s">
        <v>24</v>
      </c>
      <c r="B68" s="57">
        <v>52</v>
      </c>
      <c r="C68" s="58" t="s">
        <v>25</v>
      </c>
      <c r="D68" s="66" t="s">
        <v>180</v>
      </c>
      <c r="E68" s="66" t="s">
        <v>179</v>
      </c>
      <c r="F68" s="60">
        <v>38926</v>
      </c>
      <c r="G68" s="62">
        <v>28667.439999999999</v>
      </c>
      <c r="H68" s="61">
        <v>17200.464</v>
      </c>
      <c r="I68" s="62" t="s">
        <v>28</v>
      </c>
      <c r="J68" s="71">
        <v>1</v>
      </c>
      <c r="K68" s="64">
        <f t="shared" si="0"/>
        <v>28667.439999999999</v>
      </c>
      <c r="L68" s="64">
        <f t="shared" si="1"/>
        <v>17200.464</v>
      </c>
      <c r="M68" s="75" t="s">
        <v>131</v>
      </c>
      <c r="N68" s="75" t="s">
        <v>64</v>
      </c>
      <c r="O68" s="75" t="s">
        <v>29</v>
      </c>
      <c r="P68" s="75" t="s">
        <v>30</v>
      </c>
      <c r="Q68" s="68" t="s">
        <v>31</v>
      </c>
      <c r="R68" s="69" t="s">
        <v>32</v>
      </c>
    </row>
    <row r="69" spans="1:18" ht="38.25" x14ac:dyDescent="0.25">
      <c r="A69" s="41" t="s">
        <v>24</v>
      </c>
      <c r="B69" s="44">
        <v>53</v>
      </c>
      <c r="C69" s="58" t="s">
        <v>25</v>
      </c>
      <c r="D69" s="66" t="s">
        <v>181</v>
      </c>
      <c r="E69" s="66" t="s">
        <v>179</v>
      </c>
      <c r="F69" s="60">
        <v>38926</v>
      </c>
      <c r="G69" s="62">
        <v>28667.439999999999</v>
      </c>
      <c r="H69" s="61">
        <v>17200.464</v>
      </c>
      <c r="I69" s="62" t="s">
        <v>28</v>
      </c>
      <c r="J69" s="71">
        <v>1</v>
      </c>
      <c r="K69" s="64">
        <f t="shared" si="0"/>
        <v>28667.439999999999</v>
      </c>
      <c r="L69" s="64">
        <f t="shared" si="1"/>
        <v>17200.464</v>
      </c>
      <c r="M69" s="75" t="s">
        <v>131</v>
      </c>
      <c r="N69" s="75" t="s">
        <v>64</v>
      </c>
      <c r="O69" s="75" t="s">
        <v>29</v>
      </c>
      <c r="P69" s="75" t="s">
        <v>30</v>
      </c>
      <c r="Q69" s="68" t="s">
        <v>31</v>
      </c>
      <c r="R69" s="69" t="s">
        <v>32</v>
      </c>
    </row>
    <row r="70" spans="1:18" ht="38.25" x14ac:dyDescent="0.25">
      <c r="A70" s="41" t="s">
        <v>24</v>
      </c>
      <c r="B70" s="57">
        <v>54</v>
      </c>
      <c r="C70" s="58" t="s">
        <v>25</v>
      </c>
      <c r="D70" s="66" t="s">
        <v>182</v>
      </c>
      <c r="E70" s="66" t="s">
        <v>179</v>
      </c>
      <c r="F70" s="60">
        <v>38926</v>
      </c>
      <c r="G70" s="62">
        <v>28667.439999999999</v>
      </c>
      <c r="H70" s="61">
        <v>17200.464</v>
      </c>
      <c r="I70" s="62" t="s">
        <v>28</v>
      </c>
      <c r="J70" s="71">
        <v>1</v>
      </c>
      <c r="K70" s="64">
        <f t="shared" si="0"/>
        <v>28667.439999999999</v>
      </c>
      <c r="L70" s="64">
        <f t="shared" si="1"/>
        <v>17200.464</v>
      </c>
      <c r="M70" s="75" t="s">
        <v>131</v>
      </c>
      <c r="N70" s="75" t="s">
        <v>64</v>
      </c>
      <c r="O70" s="75" t="s">
        <v>29</v>
      </c>
      <c r="P70" s="75" t="s">
        <v>30</v>
      </c>
      <c r="Q70" s="68" t="s">
        <v>31</v>
      </c>
      <c r="R70" s="69" t="s">
        <v>32</v>
      </c>
    </row>
    <row r="71" spans="1:18" ht="38.25" x14ac:dyDescent="0.25">
      <c r="A71" s="41" t="s">
        <v>24</v>
      </c>
      <c r="B71" s="44">
        <v>55</v>
      </c>
      <c r="C71" s="58" t="s">
        <v>25</v>
      </c>
      <c r="D71" s="66" t="s">
        <v>183</v>
      </c>
      <c r="E71" s="66" t="s">
        <v>179</v>
      </c>
      <c r="F71" s="60">
        <v>38926</v>
      </c>
      <c r="G71" s="62">
        <v>28667.439999999999</v>
      </c>
      <c r="H71" s="61">
        <v>17200.464</v>
      </c>
      <c r="I71" s="62" t="s">
        <v>28</v>
      </c>
      <c r="J71" s="71">
        <v>1</v>
      </c>
      <c r="K71" s="64">
        <f t="shared" si="0"/>
        <v>28667.439999999999</v>
      </c>
      <c r="L71" s="64">
        <f t="shared" si="1"/>
        <v>17200.464</v>
      </c>
      <c r="M71" s="75" t="s">
        <v>131</v>
      </c>
      <c r="N71" s="75" t="s">
        <v>64</v>
      </c>
      <c r="O71" s="75" t="s">
        <v>29</v>
      </c>
      <c r="P71" s="75" t="s">
        <v>30</v>
      </c>
      <c r="Q71" s="68" t="s">
        <v>31</v>
      </c>
      <c r="R71" s="69" t="s">
        <v>32</v>
      </c>
    </row>
    <row r="72" spans="1:18" ht="38.25" x14ac:dyDescent="0.25">
      <c r="A72" s="41" t="s">
        <v>24</v>
      </c>
      <c r="B72" s="57">
        <v>56</v>
      </c>
      <c r="C72" s="58" t="s">
        <v>25</v>
      </c>
      <c r="D72" s="66" t="s">
        <v>184</v>
      </c>
      <c r="E72" s="66" t="s">
        <v>179</v>
      </c>
      <c r="F72" s="60">
        <v>38926</v>
      </c>
      <c r="G72" s="62">
        <v>28667.439999999999</v>
      </c>
      <c r="H72" s="61">
        <v>17200.464</v>
      </c>
      <c r="I72" s="62" t="s">
        <v>28</v>
      </c>
      <c r="J72" s="71">
        <v>1</v>
      </c>
      <c r="K72" s="64">
        <f t="shared" si="0"/>
        <v>28667.439999999999</v>
      </c>
      <c r="L72" s="64">
        <f t="shared" si="1"/>
        <v>17200.464</v>
      </c>
      <c r="M72" s="75" t="s">
        <v>131</v>
      </c>
      <c r="N72" s="75" t="s">
        <v>64</v>
      </c>
      <c r="O72" s="75" t="s">
        <v>29</v>
      </c>
      <c r="P72" s="75" t="s">
        <v>30</v>
      </c>
      <c r="Q72" s="68" t="s">
        <v>31</v>
      </c>
      <c r="R72" s="69" t="s">
        <v>32</v>
      </c>
    </row>
    <row r="73" spans="1:18" ht="38.25" x14ac:dyDescent="0.25">
      <c r="A73" s="41" t="s">
        <v>24</v>
      </c>
      <c r="B73" s="44">
        <v>57</v>
      </c>
      <c r="C73" s="58" t="s">
        <v>25</v>
      </c>
      <c r="D73" s="66" t="s">
        <v>185</v>
      </c>
      <c r="E73" s="66" t="s">
        <v>179</v>
      </c>
      <c r="F73" s="60">
        <v>38926</v>
      </c>
      <c r="G73" s="62">
        <v>28667.439999999999</v>
      </c>
      <c r="H73" s="61">
        <v>17200.464</v>
      </c>
      <c r="I73" s="62" t="s">
        <v>28</v>
      </c>
      <c r="J73" s="71">
        <v>1</v>
      </c>
      <c r="K73" s="64">
        <f t="shared" si="0"/>
        <v>28667.439999999999</v>
      </c>
      <c r="L73" s="64">
        <f t="shared" si="1"/>
        <v>17200.464</v>
      </c>
      <c r="M73" s="75" t="s">
        <v>131</v>
      </c>
      <c r="N73" s="75" t="s">
        <v>64</v>
      </c>
      <c r="O73" s="75" t="s">
        <v>29</v>
      </c>
      <c r="P73" s="75" t="s">
        <v>30</v>
      </c>
      <c r="Q73" s="68" t="s">
        <v>31</v>
      </c>
      <c r="R73" s="69" t="s">
        <v>32</v>
      </c>
    </row>
    <row r="74" spans="1:18" ht="38.25" x14ac:dyDescent="0.25">
      <c r="A74" s="41" t="s">
        <v>24</v>
      </c>
      <c r="B74" s="57">
        <v>58</v>
      </c>
      <c r="C74" s="58" t="s">
        <v>186</v>
      </c>
      <c r="D74" s="74" t="s">
        <v>187</v>
      </c>
      <c r="E74" s="59" t="s">
        <v>188</v>
      </c>
      <c r="F74" s="60" t="s">
        <v>189</v>
      </c>
      <c r="G74" s="61">
        <v>46725</v>
      </c>
      <c r="H74" s="61">
        <v>28035</v>
      </c>
      <c r="I74" s="62" t="s">
        <v>45</v>
      </c>
      <c r="J74" s="63">
        <v>1</v>
      </c>
      <c r="K74" s="64">
        <f t="shared" si="0"/>
        <v>46725</v>
      </c>
      <c r="L74" s="64">
        <f t="shared" si="1"/>
        <v>28035</v>
      </c>
      <c r="M74" s="65" t="s">
        <v>190</v>
      </c>
      <c r="N74" s="66" t="s">
        <v>191</v>
      </c>
      <c r="O74" s="66" t="s">
        <v>38</v>
      </c>
      <c r="P74" s="67" t="s">
        <v>30</v>
      </c>
      <c r="Q74" s="68" t="s">
        <v>31</v>
      </c>
      <c r="R74" s="69" t="s">
        <v>32</v>
      </c>
    </row>
    <row r="75" spans="1:18" ht="38.25" x14ac:dyDescent="0.25">
      <c r="A75" s="41" t="s">
        <v>24</v>
      </c>
      <c r="B75" s="44">
        <v>59</v>
      </c>
      <c r="C75" s="58" t="s">
        <v>25</v>
      </c>
      <c r="D75" s="59" t="s">
        <v>192</v>
      </c>
      <c r="E75" s="59" t="s">
        <v>193</v>
      </c>
      <c r="F75" s="60">
        <v>43191</v>
      </c>
      <c r="G75" s="61">
        <v>5435</v>
      </c>
      <c r="H75" s="61">
        <v>3532.75</v>
      </c>
      <c r="I75" s="62" t="s">
        <v>28</v>
      </c>
      <c r="J75" s="63">
        <v>1</v>
      </c>
      <c r="K75" s="64">
        <f t="shared" si="0"/>
        <v>5435</v>
      </c>
      <c r="L75" s="64">
        <f t="shared" si="1"/>
        <v>3532.75</v>
      </c>
      <c r="M75" s="66" t="s">
        <v>194</v>
      </c>
      <c r="N75" s="66"/>
      <c r="O75" s="67" t="s">
        <v>29</v>
      </c>
      <c r="P75" s="68" t="s">
        <v>30</v>
      </c>
      <c r="Q75" s="68" t="s">
        <v>31</v>
      </c>
      <c r="R75" s="69" t="s">
        <v>32</v>
      </c>
    </row>
    <row r="76" spans="1:18" ht="38.25" x14ac:dyDescent="0.25">
      <c r="A76" s="41" t="s">
        <v>24</v>
      </c>
      <c r="B76" s="57">
        <v>60</v>
      </c>
      <c r="C76" s="58" t="s">
        <v>25</v>
      </c>
      <c r="D76" s="66" t="s">
        <v>195</v>
      </c>
      <c r="E76" s="66" t="s">
        <v>196</v>
      </c>
      <c r="F76" s="60">
        <v>39625</v>
      </c>
      <c r="G76" s="62">
        <v>2833.06</v>
      </c>
      <c r="H76" s="61">
        <v>1699.8310000000001</v>
      </c>
      <c r="I76" s="62" t="s">
        <v>28</v>
      </c>
      <c r="J76" s="71">
        <v>1</v>
      </c>
      <c r="K76" s="64">
        <f t="shared" si="0"/>
        <v>2833.06</v>
      </c>
      <c r="L76" s="64">
        <f t="shared" si="1"/>
        <v>1699.8310000000001</v>
      </c>
      <c r="M76" s="75" t="s">
        <v>131</v>
      </c>
      <c r="N76" s="75" t="s">
        <v>64</v>
      </c>
      <c r="O76" s="75" t="s">
        <v>29</v>
      </c>
      <c r="P76" s="75" t="s">
        <v>30</v>
      </c>
      <c r="Q76" s="68" t="s">
        <v>31</v>
      </c>
      <c r="R76" s="69" t="s">
        <v>32</v>
      </c>
    </row>
    <row r="77" spans="1:18" ht="38.25" x14ac:dyDescent="0.25">
      <c r="A77" s="41" t="s">
        <v>24</v>
      </c>
      <c r="B77" s="44">
        <v>61</v>
      </c>
      <c r="C77" s="58" t="s">
        <v>25</v>
      </c>
      <c r="D77" s="66" t="s">
        <v>197</v>
      </c>
      <c r="E77" s="66" t="s">
        <v>196</v>
      </c>
      <c r="F77" s="60">
        <v>39625</v>
      </c>
      <c r="G77" s="62">
        <v>2833.05</v>
      </c>
      <c r="H77" s="61">
        <v>1699.8325000000002</v>
      </c>
      <c r="I77" s="62" t="s">
        <v>28</v>
      </c>
      <c r="J77" s="71">
        <v>1</v>
      </c>
      <c r="K77" s="64">
        <f t="shared" si="0"/>
        <v>2833.05</v>
      </c>
      <c r="L77" s="64">
        <f t="shared" si="1"/>
        <v>1699.8325000000002</v>
      </c>
      <c r="M77" s="75" t="s">
        <v>131</v>
      </c>
      <c r="N77" s="75" t="s">
        <v>64</v>
      </c>
      <c r="O77" s="75" t="s">
        <v>29</v>
      </c>
      <c r="P77" s="75" t="s">
        <v>30</v>
      </c>
      <c r="Q77" s="68" t="s">
        <v>31</v>
      </c>
      <c r="R77" s="69" t="s">
        <v>32</v>
      </c>
    </row>
    <row r="78" spans="1:18" ht="38.25" x14ac:dyDescent="0.25">
      <c r="A78" s="41" t="s">
        <v>24</v>
      </c>
      <c r="B78" s="57">
        <v>62</v>
      </c>
      <c r="C78" s="58" t="s">
        <v>25</v>
      </c>
      <c r="D78" s="66" t="s">
        <v>198</v>
      </c>
      <c r="E78" s="66" t="s">
        <v>196</v>
      </c>
      <c r="F78" s="60">
        <v>39625</v>
      </c>
      <c r="G78" s="62">
        <v>2833.05</v>
      </c>
      <c r="H78" s="61">
        <v>1699.8325000000002</v>
      </c>
      <c r="I78" s="62" t="s">
        <v>28</v>
      </c>
      <c r="J78" s="71">
        <v>1</v>
      </c>
      <c r="K78" s="64">
        <f t="shared" si="0"/>
        <v>2833.05</v>
      </c>
      <c r="L78" s="64">
        <f t="shared" si="1"/>
        <v>1699.8325000000002</v>
      </c>
      <c r="M78" s="75" t="s">
        <v>131</v>
      </c>
      <c r="N78" s="75" t="s">
        <v>64</v>
      </c>
      <c r="O78" s="75" t="s">
        <v>29</v>
      </c>
      <c r="P78" s="75" t="s">
        <v>30</v>
      </c>
      <c r="Q78" s="68" t="s">
        <v>31</v>
      </c>
      <c r="R78" s="69" t="s">
        <v>32</v>
      </c>
    </row>
    <row r="79" spans="1:18" ht="38.25" x14ac:dyDescent="0.25">
      <c r="A79" s="41" t="s">
        <v>24</v>
      </c>
      <c r="B79" s="44">
        <v>63</v>
      </c>
      <c r="C79" s="58" t="s">
        <v>25</v>
      </c>
      <c r="D79" s="66" t="s">
        <v>199</v>
      </c>
      <c r="E79" s="66" t="s">
        <v>196</v>
      </c>
      <c r="F79" s="60">
        <v>39625</v>
      </c>
      <c r="G79" s="62">
        <v>2833.05</v>
      </c>
      <c r="H79" s="61">
        <v>1699.8325000000002</v>
      </c>
      <c r="I79" s="62" t="s">
        <v>28</v>
      </c>
      <c r="J79" s="71">
        <v>1</v>
      </c>
      <c r="K79" s="64">
        <f t="shared" si="0"/>
        <v>2833.05</v>
      </c>
      <c r="L79" s="64">
        <f t="shared" si="1"/>
        <v>1699.8325000000002</v>
      </c>
      <c r="M79" s="75" t="s">
        <v>131</v>
      </c>
      <c r="N79" s="75" t="s">
        <v>64</v>
      </c>
      <c r="O79" s="75" t="s">
        <v>29</v>
      </c>
      <c r="P79" s="75" t="s">
        <v>30</v>
      </c>
      <c r="Q79" s="68" t="s">
        <v>31</v>
      </c>
      <c r="R79" s="69" t="s">
        <v>32</v>
      </c>
    </row>
    <row r="80" spans="1:18" ht="38.25" x14ac:dyDescent="0.25">
      <c r="A80" s="41" t="s">
        <v>24</v>
      </c>
      <c r="B80" s="57">
        <v>64</v>
      </c>
      <c r="C80" s="58" t="s">
        <v>25</v>
      </c>
      <c r="D80" s="66" t="s">
        <v>200</v>
      </c>
      <c r="E80" s="66" t="s">
        <v>196</v>
      </c>
      <c r="F80" s="60">
        <v>39625</v>
      </c>
      <c r="G80" s="62">
        <v>2833.05</v>
      </c>
      <c r="H80" s="61">
        <v>1699.8325000000002</v>
      </c>
      <c r="I80" s="62" t="s">
        <v>28</v>
      </c>
      <c r="J80" s="71">
        <v>1</v>
      </c>
      <c r="K80" s="64">
        <f t="shared" si="0"/>
        <v>2833.05</v>
      </c>
      <c r="L80" s="64">
        <f t="shared" si="1"/>
        <v>1699.8325000000002</v>
      </c>
      <c r="M80" s="75" t="s">
        <v>131</v>
      </c>
      <c r="N80" s="75" t="s">
        <v>64</v>
      </c>
      <c r="O80" s="75" t="s">
        <v>29</v>
      </c>
      <c r="P80" s="75" t="s">
        <v>30</v>
      </c>
      <c r="Q80" s="68" t="s">
        <v>31</v>
      </c>
      <c r="R80" s="69" t="s">
        <v>32</v>
      </c>
    </row>
    <row r="81" spans="1:18" ht="38.25" x14ac:dyDescent="0.25">
      <c r="A81" s="41" t="s">
        <v>24</v>
      </c>
      <c r="B81" s="44">
        <v>65</v>
      </c>
      <c r="C81" s="58" t="s">
        <v>25</v>
      </c>
      <c r="D81" s="66" t="s">
        <v>201</v>
      </c>
      <c r="E81" s="66" t="s">
        <v>202</v>
      </c>
      <c r="F81" s="60">
        <v>39625</v>
      </c>
      <c r="G81" s="62">
        <v>2313.56</v>
      </c>
      <c r="H81" s="61">
        <v>1388.136</v>
      </c>
      <c r="I81" s="62" t="s">
        <v>28</v>
      </c>
      <c r="J81" s="71">
        <v>1</v>
      </c>
      <c r="K81" s="64">
        <f t="shared" si="0"/>
        <v>2313.56</v>
      </c>
      <c r="L81" s="64">
        <f t="shared" si="1"/>
        <v>1388.136</v>
      </c>
      <c r="M81" s="75" t="s">
        <v>131</v>
      </c>
      <c r="N81" s="75" t="s">
        <v>64</v>
      </c>
      <c r="O81" s="75" t="s">
        <v>29</v>
      </c>
      <c r="P81" s="75" t="s">
        <v>30</v>
      </c>
      <c r="Q81" s="68" t="s">
        <v>31</v>
      </c>
      <c r="R81" s="69" t="s">
        <v>32</v>
      </c>
    </row>
    <row r="82" spans="1:18" ht="38.25" x14ac:dyDescent="0.25">
      <c r="A82" s="41" t="s">
        <v>24</v>
      </c>
      <c r="B82" s="57">
        <v>66</v>
      </c>
      <c r="C82" s="58" t="s">
        <v>25</v>
      </c>
      <c r="D82" s="66" t="s">
        <v>203</v>
      </c>
      <c r="E82" s="66" t="s">
        <v>202</v>
      </c>
      <c r="F82" s="60">
        <v>39625</v>
      </c>
      <c r="G82" s="62">
        <v>2313.56</v>
      </c>
      <c r="H82" s="61">
        <v>1388.136</v>
      </c>
      <c r="I82" s="62" t="s">
        <v>28</v>
      </c>
      <c r="J82" s="71">
        <v>1</v>
      </c>
      <c r="K82" s="64">
        <f t="shared" si="0"/>
        <v>2313.56</v>
      </c>
      <c r="L82" s="64">
        <f t="shared" si="1"/>
        <v>1388.136</v>
      </c>
      <c r="M82" s="75" t="s">
        <v>131</v>
      </c>
      <c r="N82" s="75" t="s">
        <v>64</v>
      </c>
      <c r="O82" s="75" t="s">
        <v>29</v>
      </c>
      <c r="P82" s="75" t="s">
        <v>30</v>
      </c>
      <c r="Q82" s="68" t="s">
        <v>31</v>
      </c>
      <c r="R82" s="69" t="s">
        <v>32</v>
      </c>
    </row>
    <row r="83" spans="1:18" ht="38.25" x14ac:dyDescent="0.25">
      <c r="A83" s="41" t="s">
        <v>24</v>
      </c>
      <c r="B83" s="44">
        <v>67</v>
      </c>
      <c r="C83" s="58" t="s">
        <v>25</v>
      </c>
      <c r="D83" s="66" t="s">
        <v>204</v>
      </c>
      <c r="E83" s="66" t="s">
        <v>202</v>
      </c>
      <c r="F83" s="60">
        <v>39625</v>
      </c>
      <c r="G83" s="62">
        <v>2313.56</v>
      </c>
      <c r="H83" s="61">
        <v>1388.136</v>
      </c>
      <c r="I83" s="62" t="s">
        <v>28</v>
      </c>
      <c r="J83" s="71">
        <v>1</v>
      </c>
      <c r="K83" s="64">
        <f t="shared" si="0"/>
        <v>2313.56</v>
      </c>
      <c r="L83" s="64">
        <f t="shared" si="1"/>
        <v>1388.136</v>
      </c>
      <c r="M83" s="75" t="s">
        <v>131</v>
      </c>
      <c r="N83" s="75" t="s">
        <v>64</v>
      </c>
      <c r="O83" s="75" t="s">
        <v>29</v>
      </c>
      <c r="P83" s="75" t="s">
        <v>30</v>
      </c>
      <c r="Q83" s="68" t="s">
        <v>31</v>
      </c>
      <c r="R83" s="69" t="s">
        <v>32</v>
      </c>
    </row>
    <row r="84" spans="1:18" ht="38.25" x14ac:dyDescent="0.25">
      <c r="A84" s="41" t="s">
        <v>24</v>
      </c>
      <c r="B84" s="57">
        <v>68</v>
      </c>
      <c r="C84" s="58" t="s">
        <v>25</v>
      </c>
      <c r="D84" s="66" t="s">
        <v>205</v>
      </c>
      <c r="E84" s="66" t="s">
        <v>202</v>
      </c>
      <c r="F84" s="60">
        <v>39625</v>
      </c>
      <c r="G84" s="62">
        <v>2313.56</v>
      </c>
      <c r="H84" s="61">
        <v>1388.136</v>
      </c>
      <c r="I84" s="62" t="s">
        <v>28</v>
      </c>
      <c r="J84" s="71">
        <v>1</v>
      </c>
      <c r="K84" s="64">
        <f t="shared" ref="K84:K148" si="2">G84*J84</f>
        <v>2313.56</v>
      </c>
      <c r="L84" s="64">
        <f t="shared" ref="L84:L148" si="3">H84*J84</f>
        <v>1388.136</v>
      </c>
      <c r="M84" s="75" t="s">
        <v>131</v>
      </c>
      <c r="N84" s="75" t="s">
        <v>64</v>
      </c>
      <c r="O84" s="75" t="s">
        <v>29</v>
      </c>
      <c r="P84" s="75" t="s">
        <v>30</v>
      </c>
      <c r="Q84" s="68" t="s">
        <v>31</v>
      </c>
      <c r="R84" s="69" t="s">
        <v>32</v>
      </c>
    </row>
    <row r="85" spans="1:18" ht="38.25" x14ac:dyDescent="0.25">
      <c r="A85" s="41" t="s">
        <v>24</v>
      </c>
      <c r="B85" s="44">
        <v>69</v>
      </c>
      <c r="C85" s="58" t="s">
        <v>25</v>
      </c>
      <c r="D85" s="66" t="s">
        <v>206</v>
      </c>
      <c r="E85" s="66" t="s">
        <v>202</v>
      </c>
      <c r="F85" s="60">
        <v>39625</v>
      </c>
      <c r="G85" s="62">
        <v>2313.56</v>
      </c>
      <c r="H85" s="61">
        <v>1388.136</v>
      </c>
      <c r="I85" s="62" t="s">
        <v>28</v>
      </c>
      <c r="J85" s="71">
        <v>1</v>
      </c>
      <c r="K85" s="64">
        <f t="shared" si="2"/>
        <v>2313.56</v>
      </c>
      <c r="L85" s="64">
        <f t="shared" si="3"/>
        <v>1388.136</v>
      </c>
      <c r="M85" s="75" t="s">
        <v>131</v>
      </c>
      <c r="N85" s="75" t="s">
        <v>64</v>
      </c>
      <c r="O85" s="75" t="s">
        <v>29</v>
      </c>
      <c r="P85" s="75" t="s">
        <v>30</v>
      </c>
      <c r="Q85" s="68" t="s">
        <v>31</v>
      </c>
      <c r="R85" s="69" t="s">
        <v>32</v>
      </c>
    </row>
    <row r="86" spans="1:18" ht="38.25" x14ac:dyDescent="0.25">
      <c r="A86" s="41" t="s">
        <v>24</v>
      </c>
      <c r="B86" s="57">
        <v>70</v>
      </c>
      <c r="C86" s="58" t="s">
        <v>25</v>
      </c>
      <c r="D86" s="66" t="s">
        <v>207</v>
      </c>
      <c r="E86" s="66" t="s">
        <v>202</v>
      </c>
      <c r="F86" s="60">
        <v>39625</v>
      </c>
      <c r="G86" s="62">
        <v>2313.56</v>
      </c>
      <c r="H86" s="61">
        <v>1388.136</v>
      </c>
      <c r="I86" s="62" t="s">
        <v>28</v>
      </c>
      <c r="J86" s="71">
        <v>1</v>
      </c>
      <c r="K86" s="64">
        <f t="shared" si="2"/>
        <v>2313.56</v>
      </c>
      <c r="L86" s="64">
        <f t="shared" si="3"/>
        <v>1388.136</v>
      </c>
      <c r="M86" s="75" t="s">
        <v>131</v>
      </c>
      <c r="N86" s="75" t="s">
        <v>64</v>
      </c>
      <c r="O86" s="75" t="s">
        <v>29</v>
      </c>
      <c r="P86" s="75" t="s">
        <v>30</v>
      </c>
      <c r="Q86" s="68" t="s">
        <v>31</v>
      </c>
      <c r="R86" s="69" t="s">
        <v>32</v>
      </c>
    </row>
    <row r="87" spans="1:18" ht="38.25" x14ac:dyDescent="0.25">
      <c r="A87" s="41" t="s">
        <v>24</v>
      </c>
      <c r="B87" s="44">
        <v>71</v>
      </c>
      <c r="C87" s="58" t="s">
        <v>25</v>
      </c>
      <c r="D87" s="66" t="s">
        <v>208</v>
      </c>
      <c r="E87" s="66" t="s">
        <v>209</v>
      </c>
      <c r="F87" s="60">
        <v>41698</v>
      </c>
      <c r="G87" s="62">
        <v>58885.47</v>
      </c>
      <c r="H87" s="61">
        <v>35331.279499999997</v>
      </c>
      <c r="I87" s="62" t="s">
        <v>28</v>
      </c>
      <c r="J87" s="71">
        <v>1</v>
      </c>
      <c r="K87" s="64">
        <f t="shared" si="2"/>
        <v>58885.47</v>
      </c>
      <c r="L87" s="64">
        <f t="shared" si="3"/>
        <v>35331.279499999997</v>
      </c>
      <c r="M87" s="75" t="s">
        <v>131</v>
      </c>
      <c r="N87" s="75" t="s">
        <v>64</v>
      </c>
      <c r="O87" s="75" t="s">
        <v>29</v>
      </c>
      <c r="P87" s="75" t="s">
        <v>30</v>
      </c>
      <c r="Q87" s="68" t="s">
        <v>31</v>
      </c>
      <c r="R87" s="69" t="s">
        <v>32</v>
      </c>
    </row>
    <row r="88" spans="1:18" ht="38.25" x14ac:dyDescent="0.25">
      <c r="A88" s="41" t="s">
        <v>24</v>
      </c>
      <c r="B88" s="57">
        <v>72</v>
      </c>
      <c r="C88" s="58" t="s">
        <v>25</v>
      </c>
      <c r="D88" s="66" t="s">
        <v>210</v>
      </c>
      <c r="E88" s="66" t="s">
        <v>209</v>
      </c>
      <c r="F88" s="60">
        <v>41698</v>
      </c>
      <c r="G88" s="62">
        <v>58885.47</v>
      </c>
      <c r="H88" s="61">
        <v>35331.279499999997</v>
      </c>
      <c r="I88" s="62" t="s">
        <v>28</v>
      </c>
      <c r="J88" s="71">
        <v>1</v>
      </c>
      <c r="K88" s="64">
        <f t="shared" si="2"/>
        <v>58885.47</v>
      </c>
      <c r="L88" s="64">
        <f t="shared" si="3"/>
        <v>35331.279499999997</v>
      </c>
      <c r="M88" s="75" t="s">
        <v>131</v>
      </c>
      <c r="N88" s="75" t="s">
        <v>64</v>
      </c>
      <c r="O88" s="75" t="s">
        <v>29</v>
      </c>
      <c r="P88" s="75" t="s">
        <v>30</v>
      </c>
      <c r="Q88" s="68" t="s">
        <v>31</v>
      </c>
      <c r="R88" s="69" t="s">
        <v>32</v>
      </c>
    </row>
    <row r="89" spans="1:18" ht="38.25" x14ac:dyDescent="0.25">
      <c r="A89" s="41" t="s">
        <v>24</v>
      </c>
      <c r="B89" s="44">
        <v>73</v>
      </c>
      <c r="C89" s="58" t="s">
        <v>25</v>
      </c>
      <c r="D89" s="66" t="s">
        <v>211</v>
      </c>
      <c r="E89" s="66" t="s">
        <v>212</v>
      </c>
      <c r="F89" s="60">
        <v>41698</v>
      </c>
      <c r="G89" s="62">
        <v>75771.34</v>
      </c>
      <c r="H89" s="61">
        <v>45462.798999999999</v>
      </c>
      <c r="I89" s="62" t="s">
        <v>28</v>
      </c>
      <c r="J89" s="71">
        <v>1</v>
      </c>
      <c r="K89" s="64">
        <f t="shared" si="2"/>
        <v>75771.34</v>
      </c>
      <c r="L89" s="64">
        <f t="shared" si="3"/>
        <v>45462.798999999999</v>
      </c>
      <c r="M89" s="75" t="s">
        <v>131</v>
      </c>
      <c r="N89" s="75" t="s">
        <v>64</v>
      </c>
      <c r="O89" s="75" t="s">
        <v>29</v>
      </c>
      <c r="P89" s="75" t="s">
        <v>30</v>
      </c>
      <c r="Q89" s="68" t="s">
        <v>31</v>
      </c>
      <c r="R89" s="69" t="s">
        <v>32</v>
      </c>
    </row>
    <row r="90" spans="1:18" ht="38.25" x14ac:dyDescent="0.25">
      <c r="A90" s="41" t="s">
        <v>24</v>
      </c>
      <c r="B90" s="57">
        <v>74</v>
      </c>
      <c r="C90" s="58" t="s">
        <v>25</v>
      </c>
      <c r="D90" s="66" t="s">
        <v>213</v>
      </c>
      <c r="E90" s="66" t="s">
        <v>212</v>
      </c>
      <c r="F90" s="60">
        <v>41698</v>
      </c>
      <c r="G90" s="62">
        <v>75771.34</v>
      </c>
      <c r="H90" s="61">
        <v>45462.798999999999</v>
      </c>
      <c r="I90" s="62" t="s">
        <v>28</v>
      </c>
      <c r="J90" s="71">
        <v>1</v>
      </c>
      <c r="K90" s="64">
        <f t="shared" si="2"/>
        <v>75771.34</v>
      </c>
      <c r="L90" s="64">
        <f t="shared" si="3"/>
        <v>45462.798999999999</v>
      </c>
      <c r="M90" s="75" t="s">
        <v>131</v>
      </c>
      <c r="N90" s="75" t="s">
        <v>64</v>
      </c>
      <c r="O90" s="75" t="s">
        <v>29</v>
      </c>
      <c r="P90" s="75" t="s">
        <v>30</v>
      </c>
      <c r="Q90" s="68" t="s">
        <v>31</v>
      </c>
      <c r="R90" s="69" t="s">
        <v>32</v>
      </c>
    </row>
    <row r="91" spans="1:18" ht="38.25" x14ac:dyDescent="0.25">
      <c r="A91" s="41" t="s">
        <v>24</v>
      </c>
      <c r="B91" s="44">
        <v>75</v>
      </c>
      <c r="C91" s="58" t="s">
        <v>25</v>
      </c>
      <c r="D91" s="66" t="s">
        <v>214</v>
      </c>
      <c r="E91" s="66" t="s">
        <v>215</v>
      </c>
      <c r="F91" s="60">
        <v>39660</v>
      </c>
      <c r="G91" s="62">
        <v>86750</v>
      </c>
      <c r="H91" s="61">
        <v>52050</v>
      </c>
      <c r="I91" s="62" t="s">
        <v>28</v>
      </c>
      <c r="J91" s="71">
        <v>1</v>
      </c>
      <c r="K91" s="64">
        <f t="shared" si="2"/>
        <v>86750</v>
      </c>
      <c r="L91" s="64">
        <f t="shared" si="3"/>
        <v>52050</v>
      </c>
      <c r="M91" s="75"/>
      <c r="N91" s="75"/>
      <c r="O91" s="75" t="s">
        <v>29</v>
      </c>
      <c r="P91" s="75" t="s">
        <v>30</v>
      </c>
      <c r="Q91" s="68" t="s">
        <v>31</v>
      </c>
      <c r="R91" s="69" t="s">
        <v>32</v>
      </c>
    </row>
    <row r="92" spans="1:18" ht="38.25" x14ac:dyDescent="0.25">
      <c r="A92" s="41" t="s">
        <v>24</v>
      </c>
      <c r="B92" s="57">
        <v>76</v>
      </c>
      <c r="C92" s="58" t="s">
        <v>216</v>
      </c>
      <c r="D92" s="66" t="s">
        <v>217</v>
      </c>
      <c r="E92" s="66" t="s">
        <v>218</v>
      </c>
      <c r="F92" s="60" t="s">
        <v>219</v>
      </c>
      <c r="G92" s="62">
        <v>21350</v>
      </c>
      <c r="H92" s="61">
        <v>12810</v>
      </c>
      <c r="I92" s="62" t="s">
        <v>28</v>
      </c>
      <c r="J92" s="71">
        <v>1</v>
      </c>
      <c r="K92" s="64">
        <f t="shared" si="2"/>
        <v>21350</v>
      </c>
      <c r="L92" s="64">
        <f t="shared" si="3"/>
        <v>12810</v>
      </c>
      <c r="M92" s="75" t="s">
        <v>131</v>
      </c>
      <c r="N92" s="75" t="s">
        <v>64</v>
      </c>
      <c r="O92" s="66" t="s">
        <v>29</v>
      </c>
      <c r="P92" s="67" t="s">
        <v>220</v>
      </c>
      <c r="Q92" s="68" t="s">
        <v>31</v>
      </c>
      <c r="R92" s="69" t="s">
        <v>32</v>
      </c>
    </row>
    <row r="93" spans="1:18" ht="38.25" x14ac:dyDescent="0.25">
      <c r="A93" s="41" t="s">
        <v>24</v>
      </c>
      <c r="B93" s="44">
        <v>77</v>
      </c>
      <c r="C93" s="58" t="s">
        <v>466</v>
      </c>
      <c r="D93" s="123" t="s">
        <v>475</v>
      </c>
      <c r="E93" s="66" t="s">
        <v>476</v>
      </c>
      <c r="F93" s="70">
        <v>36526</v>
      </c>
      <c r="G93" s="62">
        <v>43950</v>
      </c>
      <c r="H93" s="61">
        <v>32962.5</v>
      </c>
      <c r="I93" s="125" t="s">
        <v>28</v>
      </c>
      <c r="J93" s="62">
        <v>1</v>
      </c>
      <c r="K93" s="64">
        <f t="shared" si="2"/>
        <v>43950</v>
      </c>
      <c r="L93" s="64">
        <f t="shared" si="3"/>
        <v>32962.5</v>
      </c>
      <c r="M93" s="65" t="s">
        <v>469</v>
      </c>
      <c r="N93" s="66"/>
      <c r="O93" s="66" t="s">
        <v>470</v>
      </c>
      <c r="P93" s="67" t="s">
        <v>30</v>
      </c>
      <c r="Q93" s="68" t="s">
        <v>31</v>
      </c>
      <c r="R93" s="69" t="s">
        <v>32</v>
      </c>
    </row>
    <row r="94" spans="1:18" ht="38.25" x14ac:dyDescent="0.25">
      <c r="A94" s="41" t="s">
        <v>24</v>
      </c>
      <c r="B94" s="57">
        <v>78</v>
      </c>
      <c r="C94" s="58" t="s">
        <v>466</v>
      </c>
      <c r="D94" s="123" t="s">
        <v>477</v>
      </c>
      <c r="E94" s="66" t="s">
        <v>476</v>
      </c>
      <c r="F94" s="70">
        <v>36526</v>
      </c>
      <c r="G94" s="62">
        <v>43950</v>
      </c>
      <c r="H94" s="61">
        <v>32962.5</v>
      </c>
      <c r="I94" s="125" t="s">
        <v>28</v>
      </c>
      <c r="J94" s="62">
        <v>1</v>
      </c>
      <c r="K94" s="64">
        <f t="shared" si="2"/>
        <v>43950</v>
      </c>
      <c r="L94" s="64">
        <f t="shared" si="3"/>
        <v>32962.5</v>
      </c>
      <c r="M94" s="65" t="s">
        <v>469</v>
      </c>
      <c r="N94" s="66"/>
      <c r="O94" s="66" t="s">
        <v>470</v>
      </c>
      <c r="P94" s="67" t="s">
        <v>30</v>
      </c>
      <c r="Q94" s="68" t="s">
        <v>31</v>
      </c>
      <c r="R94" s="69" t="s">
        <v>32</v>
      </c>
    </row>
    <row r="95" spans="1:18" ht="38.25" x14ac:dyDescent="0.25">
      <c r="A95" s="41" t="s">
        <v>24</v>
      </c>
      <c r="B95" s="44">
        <v>79</v>
      </c>
      <c r="C95" s="58" t="s">
        <v>221</v>
      </c>
      <c r="D95" s="59">
        <v>81795</v>
      </c>
      <c r="E95" s="59" t="s">
        <v>222</v>
      </c>
      <c r="F95" s="60" t="s">
        <v>223</v>
      </c>
      <c r="G95" s="61">
        <v>62547</v>
      </c>
      <c r="H95" s="61">
        <v>37528.199999999997</v>
      </c>
      <c r="I95" s="62" t="s">
        <v>28</v>
      </c>
      <c r="J95" s="63">
        <v>1</v>
      </c>
      <c r="K95" s="64">
        <f t="shared" si="2"/>
        <v>62547</v>
      </c>
      <c r="L95" s="64">
        <f t="shared" si="3"/>
        <v>37528.199999999997</v>
      </c>
      <c r="M95" s="75" t="s">
        <v>131</v>
      </c>
      <c r="N95" s="75" t="s">
        <v>64</v>
      </c>
      <c r="O95" s="66" t="s">
        <v>38</v>
      </c>
      <c r="P95" s="67" t="s">
        <v>30</v>
      </c>
      <c r="Q95" s="68" t="s">
        <v>31</v>
      </c>
      <c r="R95" s="69" t="s">
        <v>32</v>
      </c>
    </row>
    <row r="96" spans="1:18" ht="38.25" x14ac:dyDescent="0.25">
      <c r="A96" s="41" t="s">
        <v>24</v>
      </c>
      <c r="B96" s="57">
        <v>80</v>
      </c>
      <c r="C96" s="58" t="s">
        <v>221</v>
      </c>
      <c r="D96" s="59">
        <v>81796</v>
      </c>
      <c r="E96" s="59" t="s">
        <v>224</v>
      </c>
      <c r="F96" s="60" t="s">
        <v>223</v>
      </c>
      <c r="G96" s="61">
        <v>81745</v>
      </c>
      <c r="H96" s="61">
        <v>49047</v>
      </c>
      <c r="I96" s="62" t="s">
        <v>28</v>
      </c>
      <c r="J96" s="63">
        <v>1</v>
      </c>
      <c r="K96" s="64">
        <f t="shared" si="2"/>
        <v>81745</v>
      </c>
      <c r="L96" s="64">
        <f t="shared" si="3"/>
        <v>49047</v>
      </c>
      <c r="M96" s="75" t="s">
        <v>131</v>
      </c>
      <c r="N96" s="75" t="s">
        <v>64</v>
      </c>
      <c r="O96" s="66" t="s">
        <v>38</v>
      </c>
      <c r="P96" s="67" t="s">
        <v>30</v>
      </c>
      <c r="Q96" s="68" t="s">
        <v>31</v>
      </c>
      <c r="R96" s="69" t="s">
        <v>32</v>
      </c>
    </row>
    <row r="97" spans="1:18" ht="38.25" x14ac:dyDescent="0.25">
      <c r="A97" s="41" t="s">
        <v>24</v>
      </c>
      <c r="B97" s="44">
        <v>81</v>
      </c>
      <c r="C97" s="58" t="s">
        <v>466</v>
      </c>
      <c r="D97" s="123" t="s">
        <v>478</v>
      </c>
      <c r="E97" s="66" t="s">
        <v>479</v>
      </c>
      <c r="F97" s="70">
        <v>36526</v>
      </c>
      <c r="G97" s="62">
        <v>43950</v>
      </c>
      <c r="H97" s="61">
        <v>32962.5</v>
      </c>
      <c r="I97" s="125" t="s">
        <v>28</v>
      </c>
      <c r="J97" s="62">
        <v>1</v>
      </c>
      <c r="K97" s="64">
        <f t="shared" si="2"/>
        <v>43950</v>
      </c>
      <c r="L97" s="64">
        <f t="shared" si="3"/>
        <v>32962.5</v>
      </c>
      <c r="M97" s="65" t="s">
        <v>469</v>
      </c>
      <c r="N97" s="66"/>
      <c r="O97" s="66" t="s">
        <v>470</v>
      </c>
      <c r="P97" s="67" t="s">
        <v>30</v>
      </c>
      <c r="Q97" s="68" t="s">
        <v>31</v>
      </c>
      <c r="R97" s="69" t="s">
        <v>32</v>
      </c>
    </row>
    <row r="98" spans="1:18" ht="38.25" x14ac:dyDescent="0.25">
      <c r="A98" s="41" t="s">
        <v>24</v>
      </c>
      <c r="B98" s="57">
        <v>82</v>
      </c>
      <c r="C98" s="58" t="s">
        <v>225</v>
      </c>
      <c r="D98" s="59" t="s">
        <v>226</v>
      </c>
      <c r="E98" s="59" t="s">
        <v>227</v>
      </c>
      <c r="F98" s="73" t="s">
        <v>228</v>
      </c>
      <c r="G98" s="61">
        <v>444683</v>
      </c>
      <c r="H98" s="61">
        <v>266809.8</v>
      </c>
      <c r="I98" s="62" t="s">
        <v>106</v>
      </c>
      <c r="J98" s="63">
        <v>1</v>
      </c>
      <c r="K98" s="64">
        <f t="shared" si="2"/>
        <v>444683</v>
      </c>
      <c r="L98" s="64">
        <f t="shared" si="3"/>
        <v>266809.8</v>
      </c>
      <c r="M98" s="65" t="s">
        <v>51</v>
      </c>
      <c r="N98" s="66" t="s">
        <v>52</v>
      </c>
      <c r="O98" s="66" t="s">
        <v>38</v>
      </c>
      <c r="P98" s="67" t="s">
        <v>53</v>
      </c>
      <c r="Q98" s="68" t="s">
        <v>54</v>
      </c>
      <c r="R98" s="69" t="s">
        <v>55</v>
      </c>
    </row>
    <row r="99" spans="1:18" ht="38.25" x14ac:dyDescent="0.25">
      <c r="A99" s="41" t="s">
        <v>24</v>
      </c>
      <c r="B99" s="44">
        <v>83</v>
      </c>
      <c r="C99" s="58" t="s">
        <v>480</v>
      </c>
      <c r="D99" s="59" t="s">
        <v>481</v>
      </c>
      <c r="E99" s="59" t="s">
        <v>482</v>
      </c>
      <c r="F99" s="73">
        <v>43435</v>
      </c>
      <c r="G99" s="61">
        <v>12431.47</v>
      </c>
      <c r="H99" s="61">
        <v>9323.5999999999985</v>
      </c>
      <c r="I99" s="62" t="s">
        <v>28</v>
      </c>
      <c r="J99" s="63">
        <v>1</v>
      </c>
      <c r="K99" s="64">
        <f t="shared" si="2"/>
        <v>12431.47</v>
      </c>
      <c r="L99" s="64">
        <f t="shared" si="3"/>
        <v>9323.5999999999985</v>
      </c>
      <c r="M99" s="65" t="s">
        <v>483</v>
      </c>
      <c r="N99" s="66" t="s">
        <v>484</v>
      </c>
      <c r="O99" s="66" t="s">
        <v>29</v>
      </c>
      <c r="P99" s="67" t="s">
        <v>30</v>
      </c>
      <c r="Q99" s="68" t="s">
        <v>31</v>
      </c>
      <c r="R99" s="69" t="s">
        <v>32</v>
      </c>
    </row>
    <row r="100" spans="1:18" ht="38.25" x14ac:dyDescent="0.25">
      <c r="A100" s="41" t="s">
        <v>24</v>
      </c>
      <c r="B100" s="57">
        <v>84</v>
      </c>
      <c r="C100" s="58" t="s">
        <v>229</v>
      </c>
      <c r="D100" s="66">
        <v>55518</v>
      </c>
      <c r="E100" s="66" t="s">
        <v>230</v>
      </c>
      <c r="F100" s="60" t="s">
        <v>231</v>
      </c>
      <c r="G100" s="62">
        <v>11779.66</v>
      </c>
      <c r="H100" s="61">
        <v>7067.7909999999993</v>
      </c>
      <c r="I100" s="62" t="s">
        <v>45</v>
      </c>
      <c r="J100" s="71">
        <v>1</v>
      </c>
      <c r="K100" s="64">
        <f t="shared" si="2"/>
        <v>11779.66</v>
      </c>
      <c r="L100" s="64">
        <f t="shared" si="3"/>
        <v>7067.7909999999993</v>
      </c>
      <c r="M100" s="65" t="s">
        <v>94</v>
      </c>
      <c r="N100" s="66" t="s">
        <v>232</v>
      </c>
      <c r="O100" s="66" t="s">
        <v>38</v>
      </c>
      <c r="P100" s="67" t="s">
        <v>30</v>
      </c>
      <c r="Q100" s="68" t="s">
        <v>31</v>
      </c>
      <c r="R100" s="69" t="s">
        <v>32</v>
      </c>
    </row>
    <row r="101" spans="1:18" ht="38.25" x14ac:dyDescent="0.25">
      <c r="A101" s="41" t="s">
        <v>24</v>
      </c>
      <c r="B101" s="44">
        <v>85</v>
      </c>
      <c r="C101" s="58" t="s">
        <v>37</v>
      </c>
      <c r="D101" s="66" t="s">
        <v>233</v>
      </c>
      <c r="E101" s="66" t="s">
        <v>234</v>
      </c>
      <c r="F101" s="60" t="s">
        <v>235</v>
      </c>
      <c r="G101" s="62">
        <v>85705</v>
      </c>
      <c r="H101" s="61">
        <v>51423</v>
      </c>
      <c r="I101" s="62" t="s">
        <v>28</v>
      </c>
      <c r="J101" s="71">
        <v>1</v>
      </c>
      <c r="K101" s="64">
        <f t="shared" si="2"/>
        <v>85705</v>
      </c>
      <c r="L101" s="64">
        <f t="shared" si="3"/>
        <v>51423</v>
      </c>
      <c r="M101" s="65" t="s">
        <v>236</v>
      </c>
      <c r="N101" s="66" t="s">
        <v>52</v>
      </c>
      <c r="O101" s="66" t="s">
        <v>29</v>
      </c>
      <c r="P101" s="67" t="s">
        <v>30</v>
      </c>
      <c r="Q101" s="68" t="s">
        <v>31</v>
      </c>
      <c r="R101" s="69" t="s">
        <v>32</v>
      </c>
    </row>
    <row r="102" spans="1:18" ht="38.25" x14ac:dyDescent="0.25">
      <c r="A102" s="41" t="s">
        <v>24</v>
      </c>
      <c r="B102" s="57">
        <v>86</v>
      </c>
      <c r="C102" s="58" t="s">
        <v>37</v>
      </c>
      <c r="D102" s="59" t="s">
        <v>237</v>
      </c>
      <c r="E102" s="59" t="s">
        <v>234</v>
      </c>
      <c r="F102" s="73" t="s">
        <v>117</v>
      </c>
      <c r="G102" s="61">
        <v>36344</v>
      </c>
      <c r="H102" s="61">
        <v>21806.400000000001</v>
      </c>
      <c r="I102" s="62" t="s">
        <v>28</v>
      </c>
      <c r="J102" s="63">
        <v>1</v>
      </c>
      <c r="K102" s="64">
        <f t="shared" si="2"/>
        <v>36344</v>
      </c>
      <c r="L102" s="64">
        <f t="shared" si="3"/>
        <v>21806.400000000001</v>
      </c>
      <c r="M102" s="66" t="s">
        <v>236</v>
      </c>
      <c r="N102" s="66" t="s">
        <v>52</v>
      </c>
      <c r="O102" s="67" t="s">
        <v>29</v>
      </c>
      <c r="P102" s="68" t="s">
        <v>30</v>
      </c>
      <c r="Q102" s="68" t="s">
        <v>31</v>
      </c>
      <c r="R102" s="69" t="s">
        <v>32</v>
      </c>
    </row>
    <row r="103" spans="1:18" ht="38.25" x14ac:dyDescent="0.25">
      <c r="A103" s="41" t="s">
        <v>24</v>
      </c>
      <c r="B103" s="44">
        <v>87</v>
      </c>
      <c r="C103" s="58" t="s">
        <v>238</v>
      </c>
      <c r="D103" s="59" t="s">
        <v>239</v>
      </c>
      <c r="E103" s="59" t="s">
        <v>240</v>
      </c>
      <c r="F103" s="73" t="s">
        <v>241</v>
      </c>
      <c r="G103" s="61">
        <v>383716.53</v>
      </c>
      <c r="H103" s="61">
        <v>249415.74700000003</v>
      </c>
      <c r="I103" s="62" t="s">
        <v>106</v>
      </c>
      <c r="J103" s="63">
        <v>1</v>
      </c>
      <c r="K103" s="64">
        <f t="shared" si="2"/>
        <v>383716.53</v>
      </c>
      <c r="L103" s="64">
        <f t="shared" si="3"/>
        <v>249415.74700000003</v>
      </c>
      <c r="M103" s="65" t="s">
        <v>51</v>
      </c>
      <c r="N103" s="66" t="s">
        <v>52</v>
      </c>
      <c r="O103" s="66" t="s">
        <v>38</v>
      </c>
      <c r="P103" s="67" t="s">
        <v>53</v>
      </c>
      <c r="Q103" s="68" t="s">
        <v>54</v>
      </c>
      <c r="R103" s="69" t="s">
        <v>55</v>
      </c>
    </row>
    <row r="104" spans="1:18" ht="38.25" x14ac:dyDescent="0.25">
      <c r="A104" s="41" t="s">
        <v>24</v>
      </c>
      <c r="B104" s="57">
        <v>88</v>
      </c>
      <c r="C104" s="58" t="s">
        <v>238</v>
      </c>
      <c r="D104" s="59" t="s">
        <v>242</v>
      </c>
      <c r="E104" s="59" t="s">
        <v>243</v>
      </c>
      <c r="F104" s="73" t="s">
        <v>241</v>
      </c>
      <c r="G104" s="61">
        <v>383716.53</v>
      </c>
      <c r="H104" s="61">
        <v>249415.74700000003</v>
      </c>
      <c r="I104" s="62" t="s">
        <v>106</v>
      </c>
      <c r="J104" s="63">
        <v>1</v>
      </c>
      <c r="K104" s="64">
        <f t="shared" si="2"/>
        <v>383716.53</v>
      </c>
      <c r="L104" s="64">
        <f t="shared" si="3"/>
        <v>249415.74700000003</v>
      </c>
      <c r="M104" s="65" t="s">
        <v>51</v>
      </c>
      <c r="N104" s="66" t="s">
        <v>52</v>
      </c>
      <c r="O104" s="66" t="s">
        <v>38</v>
      </c>
      <c r="P104" s="67" t="s">
        <v>53</v>
      </c>
      <c r="Q104" s="68" t="s">
        <v>54</v>
      </c>
      <c r="R104" s="69" t="s">
        <v>55</v>
      </c>
    </row>
    <row r="105" spans="1:18" ht="38.25" x14ac:dyDescent="0.25">
      <c r="A105" s="41" t="s">
        <v>24</v>
      </c>
      <c r="B105" s="44">
        <v>89</v>
      </c>
      <c r="C105" s="58" t="s">
        <v>238</v>
      </c>
      <c r="D105" s="59" t="s">
        <v>244</v>
      </c>
      <c r="E105" s="59" t="s">
        <v>245</v>
      </c>
      <c r="F105" s="73" t="s">
        <v>246</v>
      </c>
      <c r="G105" s="61">
        <v>722567.1</v>
      </c>
      <c r="H105" s="61">
        <v>433540.25499999989</v>
      </c>
      <c r="I105" s="62" t="s">
        <v>106</v>
      </c>
      <c r="J105" s="63">
        <v>1</v>
      </c>
      <c r="K105" s="64">
        <f t="shared" si="2"/>
        <v>722567.1</v>
      </c>
      <c r="L105" s="64">
        <f t="shared" si="3"/>
        <v>433540.25499999989</v>
      </c>
      <c r="M105" s="65" t="s">
        <v>51</v>
      </c>
      <c r="N105" s="66" t="s">
        <v>52</v>
      </c>
      <c r="O105" s="66" t="s">
        <v>38</v>
      </c>
      <c r="P105" s="67" t="s">
        <v>53</v>
      </c>
      <c r="Q105" s="68" t="s">
        <v>54</v>
      </c>
      <c r="R105" s="69" t="s">
        <v>55</v>
      </c>
    </row>
    <row r="106" spans="1:18" ht="38.25" x14ac:dyDescent="0.25">
      <c r="A106" s="41" t="s">
        <v>24</v>
      </c>
      <c r="B106" s="57">
        <v>90</v>
      </c>
      <c r="C106" s="58" t="s">
        <v>238</v>
      </c>
      <c r="D106" s="59" t="s">
        <v>247</v>
      </c>
      <c r="E106" s="59" t="s">
        <v>248</v>
      </c>
      <c r="F106" s="73" t="s">
        <v>249</v>
      </c>
      <c r="G106" s="61">
        <v>229499.99</v>
      </c>
      <c r="H106" s="61">
        <v>137699.9915</v>
      </c>
      <c r="I106" s="62" t="s">
        <v>106</v>
      </c>
      <c r="J106" s="63">
        <v>1</v>
      </c>
      <c r="K106" s="64">
        <f t="shared" si="2"/>
        <v>229499.99</v>
      </c>
      <c r="L106" s="64">
        <f t="shared" si="3"/>
        <v>137699.9915</v>
      </c>
      <c r="M106" s="65" t="s">
        <v>51</v>
      </c>
      <c r="N106" s="66" t="s">
        <v>52</v>
      </c>
      <c r="O106" s="66" t="s">
        <v>38</v>
      </c>
      <c r="P106" s="67" t="s">
        <v>53</v>
      </c>
      <c r="Q106" s="68" t="s">
        <v>54</v>
      </c>
      <c r="R106" s="69" t="s">
        <v>55</v>
      </c>
    </row>
    <row r="107" spans="1:18" ht="38.25" x14ac:dyDescent="0.25">
      <c r="A107" s="41" t="s">
        <v>24</v>
      </c>
      <c r="B107" s="44">
        <v>91</v>
      </c>
      <c r="C107" s="58" t="s">
        <v>25</v>
      </c>
      <c r="D107" s="66" t="s">
        <v>250</v>
      </c>
      <c r="E107" s="66" t="s">
        <v>251</v>
      </c>
      <c r="F107" s="60">
        <v>35641</v>
      </c>
      <c r="G107" s="62">
        <v>37900</v>
      </c>
      <c r="H107" s="61">
        <v>22740</v>
      </c>
      <c r="I107" s="62" t="s">
        <v>28</v>
      </c>
      <c r="J107" s="71">
        <v>1</v>
      </c>
      <c r="K107" s="64">
        <f t="shared" si="2"/>
        <v>37900</v>
      </c>
      <c r="L107" s="64">
        <f t="shared" si="3"/>
        <v>22740</v>
      </c>
      <c r="M107" s="75" t="s">
        <v>41</v>
      </c>
      <c r="N107" s="75"/>
      <c r="O107" s="75" t="s">
        <v>29</v>
      </c>
      <c r="P107" s="75" t="s">
        <v>30</v>
      </c>
      <c r="Q107" s="68" t="s">
        <v>31</v>
      </c>
      <c r="R107" s="69" t="s">
        <v>32</v>
      </c>
    </row>
    <row r="108" spans="1:18" ht="38.25" x14ac:dyDescent="0.25">
      <c r="A108" s="41" t="s">
        <v>24</v>
      </c>
      <c r="B108" s="57">
        <v>92</v>
      </c>
      <c r="C108" s="58" t="s">
        <v>25</v>
      </c>
      <c r="D108" s="66" t="s">
        <v>252</v>
      </c>
      <c r="E108" s="66" t="s">
        <v>253</v>
      </c>
      <c r="F108" s="60">
        <v>39316</v>
      </c>
      <c r="G108" s="62">
        <v>10500</v>
      </c>
      <c r="H108" s="61">
        <v>6300</v>
      </c>
      <c r="I108" s="62" t="s">
        <v>28</v>
      </c>
      <c r="J108" s="71">
        <v>1</v>
      </c>
      <c r="K108" s="64">
        <f t="shared" si="2"/>
        <v>10500</v>
      </c>
      <c r="L108" s="64">
        <f t="shared" si="3"/>
        <v>6300</v>
      </c>
      <c r="M108" s="75" t="s">
        <v>131</v>
      </c>
      <c r="N108" s="75" t="s">
        <v>64</v>
      </c>
      <c r="O108" s="75" t="s">
        <v>29</v>
      </c>
      <c r="P108" s="75" t="s">
        <v>30</v>
      </c>
      <c r="Q108" s="68" t="s">
        <v>31</v>
      </c>
      <c r="R108" s="69" t="s">
        <v>32</v>
      </c>
    </row>
    <row r="109" spans="1:18" ht="51" x14ac:dyDescent="0.25">
      <c r="A109" s="41" t="s">
        <v>24</v>
      </c>
      <c r="B109" s="44">
        <v>93</v>
      </c>
      <c r="C109" s="58" t="s">
        <v>254</v>
      </c>
      <c r="D109" s="59" t="s">
        <v>255</v>
      </c>
      <c r="E109" s="59" t="s">
        <v>256</v>
      </c>
      <c r="F109" s="60" t="s">
        <v>120</v>
      </c>
      <c r="G109" s="61">
        <v>68200</v>
      </c>
      <c r="H109" s="61">
        <v>40920</v>
      </c>
      <c r="I109" s="62" t="s">
        <v>28</v>
      </c>
      <c r="J109" s="63">
        <v>1</v>
      </c>
      <c r="K109" s="64">
        <f t="shared" si="2"/>
        <v>68200</v>
      </c>
      <c r="L109" s="64">
        <f t="shared" si="3"/>
        <v>40920</v>
      </c>
      <c r="M109" s="75" t="s">
        <v>131</v>
      </c>
      <c r="N109" s="75" t="s">
        <v>64</v>
      </c>
      <c r="O109" s="66" t="s">
        <v>38</v>
      </c>
      <c r="P109" s="67" t="s">
        <v>30</v>
      </c>
      <c r="Q109" s="68" t="s">
        <v>31</v>
      </c>
      <c r="R109" s="69" t="s">
        <v>32</v>
      </c>
    </row>
    <row r="110" spans="1:18" ht="51" x14ac:dyDescent="0.25">
      <c r="A110" s="41" t="s">
        <v>24</v>
      </c>
      <c r="B110" s="57">
        <v>94</v>
      </c>
      <c r="C110" s="58" t="s">
        <v>254</v>
      </c>
      <c r="D110" s="59" t="s">
        <v>257</v>
      </c>
      <c r="E110" s="59" t="s">
        <v>258</v>
      </c>
      <c r="F110" s="60" t="s">
        <v>120</v>
      </c>
      <c r="G110" s="61">
        <v>68200</v>
      </c>
      <c r="H110" s="61">
        <v>40920</v>
      </c>
      <c r="I110" s="62" t="s">
        <v>45</v>
      </c>
      <c r="J110" s="63">
        <v>1</v>
      </c>
      <c r="K110" s="64">
        <f t="shared" si="2"/>
        <v>68200</v>
      </c>
      <c r="L110" s="64">
        <f t="shared" si="3"/>
        <v>40920</v>
      </c>
      <c r="M110" s="75" t="s">
        <v>131</v>
      </c>
      <c r="N110" s="75" t="s">
        <v>64</v>
      </c>
      <c r="O110" s="66" t="s">
        <v>38</v>
      </c>
      <c r="P110" s="67" t="s">
        <v>30</v>
      </c>
      <c r="Q110" s="68" t="s">
        <v>31</v>
      </c>
      <c r="R110" s="69" t="s">
        <v>32</v>
      </c>
    </row>
    <row r="111" spans="1:18" ht="38.25" x14ac:dyDescent="0.25">
      <c r="A111" s="41" t="s">
        <v>24</v>
      </c>
      <c r="B111" s="44">
        <v>95</v>
      </c>
      <c r="C111" s="58" t="s">
        <v>25</v>
      </c>
      <c r="D111" s="66" t="s">
        <v>259</v>
      </c>
      <c r="E111" s="66" t="s">
        <v>260</v>
      </c>
      <c r="F111" s="60">
        <v>43191</v>
      </c>
      <c r="G111" s="62">
        <v>94485.42</v>
      </c>
      <c r="H111" s="61">
        <v>61415.517999999996</v>
      </c>
      <c r="I111" s="62" t="s">
        <v>28</v>
      </c>
      <c r="J111" s="71">
        <v>1</v>
      </c>
      <c r="K111" s="64">
        <f t="shared" si="2"/>
        <v>94485.42</v>
      </c>
      <c r="L111" s="64">
        <f t="shared" si="3"/>
        <v>61415.517999999996</v>
      </c>
      <c r="M111" s="75" t="s">
        <v>261</v>
      </c>
      <c r="N111" s="75"/>
      <c r="O111" s="75" t="s">
        <v>29</v>
      </c>
      <c r="P111" s="75" t="s">
        <v>30</v>
      </c>
      <c r="Q111" s="68" t="s">
        <v>31</v>
      </c>
      <c r="R111" s="69" t="s">
        <v>32</v>
      </c>
    </row>
    <row r="112" spans="1:18" ht="38.25" x14ac:dyDescent="0.25">
      <c r="A112" s="41" t="s">
        <v>24</v>
      </c>
      <c r="B112" s="57">
        <v>96</v>
      </c>
      <c r="C112" s="58" t="s">
        <v>186</v>
      </c>
      <c r="D112" s="59">
        <v>48437</v>
      </c>
      <c r="E112" s="59" t="s">
        <v>262</v>
      </c>
      <c r="F112" s="60" t="s">
        <v>120</v>
      </c>
      <c r="G112" s="61">
        <v>4417.54</v>
      </c>
      <c r="H112" s="61">
        <v>2650.5189999999993</v>
      </c>
      <c r="I112" s="62" t="s">
        <v>45</v>
      </c>
      <c r="J112" s="63">
        <v>1</v>
      </c>
      <c r="K112" s="64">
        <f t="shared" si="2"/>
        <v>4417.54</v>
      </c>
      <c r="L112" s="64">
        <f t="shared" si="3"/>
        <v>2650.5189999999993</v>
      </c>
      <c r="M112" s="75" t="s">
        <v>131</v>
      </c>
      <c r="N112" s="75" t="s">
        <v>64</v>
      </c>
      <c r="O112" s="66" t="s">
        <v>38</v>
      </c>
      <c r="P112" s="67" t="s">
        <v>30</v>
      </c>
      <c r="Q112" s="68" t="s">
        <v>31</v>
      </c>
      <c r="R112" s="69" t="s">
        <v>32</v>
      </c>
    </row>
    <row r="113" spans="1:18" ht="38.25" x14ac:dyDescent="0.25">
      <c r="A113" s="41" t="s">
        <v>24</v>
      </c>
      <c r="B113" s="44">
        <v>97</v>
      </c>
      <c r="C113" s="58" t="s">
        <v>25</v>
      </c>
      <c r="D113" s="66">
        <v>1456</v>
      </c>
      <c r="E113" s="66" t="s">
        <v>263</v>
      </c>
      <c r="F113" s="60">
        <v>37257</v>
      </c>
      <c r="G113" s="62">
        <v>3654.17</v>
      </c>
      <c r="H113" s="61">
        <v>2192.5045</v>
      </c>
      <c r="I113" s="62" t="s">
        <v>28</v>
      </c>
      <c r="J113" s="71">
        <v>1</v>
      </c>
      <c r="K113" s="64">
        <f t="shared" si="2"/>
        <v>3654.17</v>
      </c>
      <c r="L113" s="64">
        <f t="shared" si="3"/>
        <v>2192.5045</v>
      </c>
      <c r="M113" s="75" t="s">
        <v>131</v>
      </c>
      <c r="N113" s="75" t="s">
        <v>64</v>
      </c>
      <c r="O113" s="75" t="s">
        <v>29</v>
      </c>
      <c r="P113" s="75" t="s">
        <v>30</v>
      </c>
      <c r="Q113" s="68" t="s">
        <v>31</v>
      </c>
      <c r="R113" s="69" t="s">
        <v>32</v>
      </c>
    </row>
    <row r="114" spans="1:18" ht="38.25" x14ac:dyDescent="0.25">
      <c r="A114" s="41" t="s">
        <v>24</v>
      </c>
      <c r="B114" s="57">
        <v>98</v>
      </c>
      <c r="C114" s="58" t="s">
        <v>96</v>
      </c>
      <c r="D114" s="66" t="s">
        <v>264</v>
      </c>
      <c r="E114" s="66" t="s">
        <v>265</v>
      </c>
      <c r="F114" s="60" t="s">
        <v>62</v>
      </c>
      <c r="G114" s="62">
        <v>27300</v>
      </c>
      <c r="H114" s="61">
        <v>16380</v>
      </c>
      <c r="I114" s="62" t="s">
        <v>28</v>
      </c>
      <c r="J114" s="71">
        <v>1</v>
      </c>
      <c r="K114" s="64">
        <f t="shared" si="2"/>
        <v>27300</v>
      </c>
      <c r="L114" s="64">
        <f t="shared" si="3"/>
        <v>16380</v>
      </c>
      <c r="M114" s="75" t="s">
        <v>131</v>
      </c>
      <c r="N114" s="75" t="s">
        <v>64</v>
      </c>
      <c r="O114" s="66" t="s">
        <v>29</v>
      </c>
      <c r="P114" s="67" t="s">
        <v>30</v>
      </c>
      <c r="Q114" s="68" t="s">
        <v>31</v>
      </c>
      <c r="R114" s="69" t="s">
        <v>32</v>
      </c>
    </row>
    <row r="115" spans="1:18" ht="38.25" x14ac:dyDescent="0.25">
      <c r="A115" s="41" t="s">
        <v>24</v>
      </c>
      <c r="B115" s="44">
        <v>99</v>
      </c>
      <c r="C115" s="76" t="s">
        <v>25</v>
      </c>
      <c r="D115" s="77" t="s">
        <v>266</v>
      </c>
      <c r="E115" s="75" t="s">
        <v>267</v>
      </c>
      <c r="F115" s="78">
        <v>37011</v>
      </c>
      <c r="G115" s="79">
        <v>24160</v>
      </c>
      <c r="H115" s="79">
        <v>14496</v>
      </c>
      <c r="I115" s="75" t="s">
        <v>28</v>
      </c>
      <c r="J115" s="75">
        <v>1</v>
      </c>
      <c r="K115" s="64">
        <f t="shared" si="2"/>
        <v>24160</v>
      </c>
      <c r="L115" s="64">
        <f t="shared" si="3"/>
        <v>14496</v>
      </c>
      <c r="M115" s="80" t="s">
        <v>268</v>
      </c>
      <c r="N115" s="75"/>
      <c r="O115" s="75" t="s">
        <v>29</v>
      </c>
      <c r="P115" s="75" t="s">
        <v>30</v>
      </c>
      <c r="Q115" s="68" t="s">
        <v>31</v>
      </c>
      <c r="R115" s="69" t="s">
        <v>32</v>
      </c>
    </row>
    <row r="116" spans="1:18" ht="38.25" x14ac:dyDescent="0.25">
      <c r="A116" s="41" t="s">
        <v>24</v>
      </c>
      <c r="B116" s="57">
        <v>100</v>
      </c>
      <c r="C116" s="58" t="s">
        <v>25</v>
      </c>
      <c r="D116" s="66" t="s">
        <v>269</v>
      </c>
      <c r="E116" s="66" t="s">
        <v>270</v>
      </c>
      <c r="F116" s="60">
        <v>35641</v>
      </c>
      <c r="G116" s="62">
        <v>100000</v>
      </c>
      <c r="H116" s="61">
        <v>60000</v>
      </c>
      <c r="I116" s="62" t="s">
        <v>28</v>
      </c>
      <c r="J116" s="71">
        <v>1</v>
      </c>
      <c r="K116" s="64">
        <f t="shared" si="2"/>
        <v>100000</v>
      </c>
      <c r="L116" s="64">
        <f t="shared" si="3"/>
        <v>60000</v>
      </c>
      <c r="M116" s="75" t="s">
        <v>41</v>
      </c>
      <c r="N116" s="75"/>
      <c r="O116" s="75" t="s">
        <v>29</v>
      </c>
      <c r="P116" s="75" t="s">
        <v>30</v>
      </c>
      <c r="Q116" s="68" t="s">
        <v>31</v>
      </c>
      <c r="R116" s="69" t="s">
        <v>32</v>
      </c>
    </row>
    <row r="117" spans="1:18" ht="38.25" x14ac:dyDescent="0.25">
      <c r="A117" s="41" t="s">
        <v>24</v>
      </c>
      <c r="B117" s="44">
        <v>101</v>
      </c>
      <c r="C117" s="58" t="s">
        <v>271</v>
      </c>
      <c r="D117" s="74" t="s">
        <v>272</v>
      </c>
      <c r="E117" s="59" t="s">
        <v>273</v>
      </c>
      <c r="F117" s="70">
        <v>37256</v>
      </c>
      <c r="G117" s="61">
        <v>4197.7299999999996</v>
      </c>
      <c r="H117" s="61">
        <v>2518.6404999999995</v>
      </c>
      <c r="I117" s="62" t="s">
        <v>45</v>
      </c>
      <c r="J117" s="63">
        <v>1</v>
      </c>
      <c r="K117" s="64">
        <f t="shared" si="2"/>
        <v>4197.7299999999996</v>
      </c>
      <c r="L117" s="64">
        <f t="shared" si="3"/>
        <v>2518.6404999999995</v>
      </c>
      <c r="M117" s="75" t="s">
        <v>131</v>
      </c>
      <c r="N117" s="75" t="s">
        <v>64</v>
      </c>
      <c r="O117" s="66" t="s">
        <v>38</v>
      </c>
      <c r="P117" s="67" t="s">
        <v>30</v>
      </c>
      <c r="Q117" s="68" t="s">
        <v>31</v>
      </c>
      <c r="R117" s="69" t="s">
        <v>32</v>
      </c>
    </row>
    <row r="118" spans="1:18" ht="38.25" x14ac:dyDescent="0.25">
      <c r="A118" s="41" t="s">
        <v>24</v>
      </c>
      <c r="B118" s="57">
        <v>102</v>
      </c>
      <c r="C118" s="58" t="s">
        <v>274</v>
      </c>
      <c r="D118" s="66" t="s">
        <v>275</v>
      </c>
      <c r="E118" s="66" t="s">
        <v>276</v>
      </c>
      <c r="F118" s="60">
        <v>39933</v>
      </c>
      <c r="G118" s="62">
        <v>12060.38</v>
      </c>
      <c r="H118" s="61">
        <v>7236.223</v>
      </c>
      <c r="I118" s="62" t="s">
        <v>28</v>
      </c>
      <c r="J118" s="71">
        <v>1</v>
      </c>
      <c r="K118" s="64">
        <f t="shared" si="2"/>
        <v>12060.38</v>
      </c>
      <c r="L118" s="64">
        <f t="shared" si="3"/>
        <v>7236.223</v>
      </c>
      <c r="M118" s="75" t="s">
        <v>131</v>
      </c>
      <c r="N118" s="75" t="s">
        <v>64</v>
      </c>
      <c r="O118" s="75" t="s">
        <v>29</v>
      </c>
      <c r="P118" s="75" t="s">
        <v>30</v>
      </c>
      <c r="Q118" s="68" t="s">
        <v>31</v>
      </c>
      <c r="R118" s="69" t="s">
        <v>32</v>
      </c>
    </row>
    <row r="119" spans="1:18" ht="38.25" x14ac:dyDescent="0.25">
      <c r="A119" s="41" t="s">
        <v>24</v>
      </c>
      <c r="B119" s="44">
        <v>103</v>
      </c>
      <c r="C119" s="58" t="s">
        <v>42</v>
      </c>
      <c r="D119" s="66" t="s">
        <v>277</v>
      </c>
      <c r="E119" s="66" t="s">
        <v>278</v>
      </c>
      <c r="F119" s="60" t="s">
        <v>279</v>
      </c>
      <c r="G119" s="62">
        <v>91158.33</v>
      </c>
      <c r="H119" s="61">
        <v>54695.000499999995</v>
      </c>
      <c r="I119" s="62" t="s">
        <v>45</v>
      </c>
      <c r="J119" s="71">
        <v>1</v>
      </c>
      <c r="K119" s="64">
        <f t="shared" si="2"/>
        <v>91158.33</v>
      </c>
      <c r="L119" s="64">
        <f t="shared" si="3"/>
        <v>54695.000499999995</v>
      </c>
      <c r="M119" s="65" t="s">
        <v>46</v>
      </c>
      <c r="N119" s="66" t="s">
        <v>47</v>
      </c>
      <c r="O119" s="66" t="s">
        <v>38</v>
      </c>
      <c r="P119" s="67" t="s">
        <v>30</v>
      </c>
      <c r="Q119" s="68" t="s">
        <v>31</v>
      </c>
      <c r="R119" s="69" t="s">
        <v>32</v>
      </c>
    </row>
    <row r="120" spans="1:18" ht="38.25" x14ac:dyDescent="0.25">
      <c r="A120" s="41" t="s">
        <v>24</v>
      </c>
      <c r="B120" s="57">
        <v>104</v>
      </c>
      <c r="C120" s="58" t="s">
        <v>271</v>
      </c>
      <c r="D120" s="59" t="s">
        <v>280</v>
      </c>
      <c r="E120" s="59" t="s">
        <v>281</v>
      </c>
      <c r="F120" s="60" t="s">
        <v>70</v>
      </c>
      <c r="G120" s="61">
        <v>77953</v>
      </c>
      <c r="H120" s="61">
        <v>46771.8</v>
      </c>
      <c r="I120" s="62" t="s">
        <v>45</v>
      </c>
      <c r="J120" s="63">
        <v>1</v>
      </c>
      <c r="K120" s="64">
        <f t="shared" si="2"/>
        <v>77953</v>
      </c>
      <c r="L120" s="64">
        <f t="shared" si="3"/>
        <v>46771.8</v>
      </c>
      <c r="M120" s="65" t="s">
        <v>51</v>
      </c>
      <c r="N120" s="66" t="s">
        <v>52</v>
      </c>
      <c r="O120" s="66" t="s">
        <v>38</v>
      </c>
      <c r="P120" s="67" t="s">
        <v>30</v>
      </c>
      <c r="Q120" s="68" t="s">
        <v>31</v>
      </c>
      <c r="R120" s="69" t="s">
        <v>32</v>
      </c>
    </row>
    <row r="121" spans="1:18" ht="38.25" x14ac:dyDescent="0.25">
      <c r="A121" s="41" t="s">
        <v>24</v>
      </c>
      <c r="B121" s="44">
        <v>105</v>
      </c>
      <c r="C121" s="58" t="s">
        <v>25</v>
      </c>
      <c r="D121" s="59" t="s">
        <v>282</v>
      </c>
      <c r="E121" s="59" t="s">
        <v>283</v>
      </c>
      <c r="F121" s="60">
        <v>36161</v>
      </c>
      <c r="G121" s="61">
        <v>60000</v>
      </c>
      <c r="H121" s="61">
        <v>36000</v>
      </c>
      <c r="I121" s="62" t="s">
        <v>28</v>
      </c>
      <c r="J121" s="63">
        <v>1</v>
      </c>
      <c r="K121" s="64">
        <f t="shared" si="2"/>
        <v>60000</v>
      </c>
      <c r="L121" s="64">
        <f t="shared" si="3"/>
        <v>36000</v>
      </c>
      <c r="M121" s="65" t="s">
        <v>51</v>
      </c>
      <c r="N121" s="66" t="s">
        <v>52</v>
      </c>
      <c r="O121" s="66" t="s">
        <v>38</v>
      </c>
      <c r="P121" s="67" t="s">
        <v>30</v>
      </c>
      <c r="Q121" s="68" t="s">
        <v>31</v>
      </c>
      <c r="R121" s="69" t="s">
        <v>32</v>
      </c>
    </row>
    <row r="122" spans="1:18" ht="38.25" x14ac:dyDescent="0.25">
      <c r="A122" s="41" t="s">
        <v>24</v>
      </c>
      <c r="B122" s="57">
        <v>106</v>
      </c>
      <c r="C122" s="58" t="s">
        <v>225</v>
      </c>
      <c r="D122" s="59" t="s">
        <v>284</v>
      </c>
      <c r="E122" s="59" t="s">
        <v>285</v>
      </c>
      <c r="F122" s="73" t="s">
        <v>286</v>
      </c>
      <c r="G122" s="61">
        <v>263133.36</v>
      </c>
      <c r="H122" s="61">
        <v>157880.01599999997</v>
      </c>
      <c r="I122" s="62" t="s">
        <v>28</v>
      </c>
      <c r="J122" s="63">
        <v>1</v>
      </c>
      <c r="K122" s="64">
        <f t="shared" si="2"/>
        <v>263133.36</v>
      </c>
      <c r="L122" s="64">
        <f t="shared" si="3"/>
        <v>157880.01599999997</v>
      </c>
      <c r="M122" s="65" t="s">
        <v>51</v>
      </c>
      <c r="N122" s="66" t="s">
        <v>52</v>
      </c>
      <c r="O122" s="66" t="s">
        <v>38</v>
      </c>
      <c r="P122" s="67" t="s">
        <v>53</v>
      </c>
      <c r="Q122" s="68" t="s">
        <v>54</v>
      </c>
      <c r="R122" s="69" t="s">
        <v>55</v>
      </c>
    </row>
    <row r="123" spans="1:18" ht="51" x14ac:dyDescent="0.25">
      <c r="A123" s="41" t="s">
        <v>24</v>
      </c>
      <c r="B123" s="44">
        <v>107</v>
      </c>
      <c r="C123" s="58" t="s">
        <v>287</v>
      </c>
      <c r="D123" s="66" t="s">
        <v>288</v>
      </c>
      <c r="E123" s="66" t="s">
        <v>289</v>
      </c>
      <c r="F123" s="70" t="s">
        <v>290</v>
      </c>
      <c r="G123" s="62">
        <v>39975.370000000003</v>
      </c>
      <c r="H123" s="61">
        <v>23985.2245</v>
      </c>
      <c r="I123" s="62" t="s">
        <v>45</v>
      </c>
      <c r="J123" s="71">
        <v>1</v>
      </c>
      <c r="K123" s="64">
        <f t="shared" si="2"/>
        <v>39975.370000000003</v>
      </c>
      <c r="L123" s="64">
        <f t="shared" si="3"/>
        <v>23985.2245</v>
      </c>
      <c r="M123" s="65" t="s">
        <v>291</v>
      </c>
      <c r="N123" s="66" t="s">
        <v>81</v>
      </c>
      <c r="O123" s="66" t="s">
        <v>38</v>
      </c>
      <c r="P123" s="67" t="s">
        <v>30</v>
      </c>
      <c r="Q123" s="68" t="s">
        <v>31</v>
      </c>
      <c r="R123" s="69" t="s">
        <v>32</v>
      </c>
    </row>
    <row r="124" spans="1:18" ht="38.25" x14ac:dyDescent="0.25">
      <c r="A124" s="41" t="s">
        <v>24</v>
      </c>
      <c r="B124" s="57">
        <v>108</v>
      </c>
      <c r="C124" s="58" t="s">
        <v>287</v>
      </c>
      <c r="D124" s="73" t="s">
        <v>485</v>
      </c>
      <c r="E124" s="73" t="s">
        <v>486</v>
      </c>
      <c r="F124" s="73">
        <v>32509</v>
      </c>
      <c r="G124" s="73">
        <v>12800</v>
      </c>
      <c r="H124" s="61">
        <f>12500/1.2</f>
        <v>10416.666666666668</v>
      </c>
      <c r="I124" s="125" t="s">
        <v>28</v>
      </c>
      <c r="J124" s="125">
        <v>1</v>
      </c>
      <c r="K124" s="64">
        <f t="shared" si="2"/>
        <v>12800</v>
      </c>
      <c r="L124" s="64">
        <f t="shared" si="3"/>
        <v>10416.666666666668</v>
      </c>
      <c r="M124" s="65" t="s">
        <v>487</v>
      </c>
      <c r="N124" s="66" t="s">
        <v>52</v>
      </c>
      <c r="O124" s="66" t="s">
        <v>38</v>
      </c>
      <c r="P124" s="67" t="s">
        <v>30</v>
      </c>
      <c r="Q124" s="68" t="s">
        <v>31</v>
      </c>
      <c r="R124" s="69" t="s">
        <v>32</v>
      </c>
    </row>
    <row r="125" spans="1:18" ht="38.25" x14ac:dyDescent="0.25">
      <c r="A125" s="41" t="s">
        <v>24</v>
      </c>
      <c r="B125" s="44">
        <v>109</v>
      </c>
      <c r="C125" s="58" t="s">
        <v>287</v>
      </c>
      <c r="D125" s="66" t="s">
        <v>292</v>
      </c>
      <c r="E125" s="66" t="s">
        <v>293</v>
      </c>
      <c r="F125" s="70">
        <v>23774</v>
      </c>
      <c r="G125" s="62">
        <v>4177.46</v>
      </c>
      <c r="H125" s="61">
        <f>66600/1.2</f>
        <v>55500</v>
      </c>
      <c r="I125" s="62" t="s">
        <v>45</v>
      </c>
      <c r="J125" s="71">
        <v>1</v>
      </c>
      <c r="K125" s="64">
        <f t="shared" si="2"/>
        <v>4177.46</v>
      </c>
      <c r="L125" s="64">
        <f t="shared" si="3"/>
        <v>55500</v>
      </c>
      <c r="M125" s="65" t="s">
        <v>294</v>
      </c>
      <c r="N125" s="66" t="s">
        <v>47</v>
      </c>
      <c r="O125" s="66" t="s">
        <v>38</v>
      </c>
      <c r="P125" s="67" t="s">
        <v>30</v>
      </c>
      <c r="Q125" s="68" t="s">
        <v>31</v>
      </c>
      <c r="R125" s="69" t="s">
        <v>32</v>
      </c>
    </row>
    <row r="126" spans="1:18" ht="38.25" x14ac:dyDescent="0.25">
      <c r="A126" s="41" t="s">
        <v>24</v>
      </c>
      <c r="B126" s="57">
        <v>110</v>
      </c>
      <c r="C126" s="58" t="s">
        <v>287</v>
      </c>
      <c r="D126" s="66" t="s">
        <v>295</v>
      </c>
      <c r="E126" s="66" t="s">
        <v>296</v>
      </c>
      <c r="F126" s="60" t="s">
        <v>297</v>
      </c>
      <c r="G126" s="62">
        <v>1195.7</v>
      </c>
      <c r="H126" s="61">
        <f>28200/1.2</f>
        <v>23500</v>
      </c>
      <c r="I126" s="62" t="s">
        <v>45</v>
      </c>
      <c r="J126" s="71">
        <v>1</v>
      </c>
      <c r="K126" s="64">
        <f t="shared" si="2"/>
        <v>1195.7</v>
      </c>
      <c r="L126" s="64">
        <f t="shared" si="3"/>
        <v>23500</v>
      </c>
      <c r="M126" s="65" t="s">
        <v>73</v>
      </c>
      <c r="N126" s="66" t="s">
        <v>298</v>
      </c>
      <c r="O126" s="66" t="s">
        <v>38</v>
      </c>
      <c r="P126" s="67" t="s">
        <v>30</v>
      </c>
      <c r="Q126" s="68" t="s">
        <v>31</v>
      </c>
      <c r="R126" s="69" t="s">
        <v>32</v>
      </c>
    </row>
    <row r="127" spans="1:18" ht="38.25" x14ac:dyDescent="0.25">
      <c r="A127" s="41" t="s">
        <v>24</v>
      </c>
      <c r="B127" s="44">
        <v>111</v>
      </c>
      <c r="C127" s="58" t="s">
        <v>25</v>
      </c>
      <c r="D127" s="66" t="s">
        <v>299</v>
      </c>
      <c r="E127" s="66" t="s">
        <v>300</v>
      </c>
      <c r="F127" s="60">
        <v>36249</v>
      </c>
      <c r="G127" s="62">
        <v>52300</v>
      </c>
      <c r="H127" s="61">
        <v>31380</v>
      </c>
      <c r="I127" s="62" t="s">
        <v>28</v>
      </c>
      <c r="J127" s="71">
        <v>1</v>
      </c>
      <c r="K127" s="64">
        <f t="shared" si="2"/>
        <v>52300</v>
      </c>
      <c r="L127" s="64">
        <f t="shared" si="3"/>
        <v>31380</v>
      </c>
      <c r="M127" s="75" t="s">
        <v>41</v>
      </c>
      <c r="N127" s="75"/>
      <c r="O127" s="75" t="s">
        <v>29</v>
      </c>
      <c r="P127" s="75" t="s">
        <v>30</v>
      </c>
      <c r="Q127" s="68" t="s">
        <v>31</v>
      </c>
      <c r="R127" s="69" t="s">
        <v>32</v>
      </c>
    </row>
    <row r="128" spans="1:18" ht="51" x14ac:dyDescent="0.25">
      <c r="A128" s="41" t="s">
        <v>24</v>
      </c>
      <c r="B128" s="57">
        <v>112</v>
      </c>
      <c r="C128" s="58" t="s">
        <v>287</v>
      </c>
      <c r="D128" s="66" t="s">
        <v>301</v>
      </c>
      <c r="E128" s="66" t="s">
        <v>302</v>
      </c>
      <c r="F128" s="60" t="s">
        <v>303</v>
      </c>
      <c r="G128" s="62">
        <v>115</v>
      </c>
      <c r="H128" s="61">
        <f>17300/1.2</f>
        <v>14416.666666666668</v>
      </c>
      <c r="I128" s="62" t="s">
        <v>45</v>
      </c>
      <c r="J128" s="71">
        <v>1</v>
      </c>
      <c r="K128" s="64">
        <f t="shared" si="2"/>
        <v>115</v>
      </c>
      <c r="L128" s="64">
        <f t="shared" si="3"/>
        <v>14416.666666666668</v>
      </c>
      <c r="M128" s="65" t="s">
        <v>304</v>
      </c>
      <c r="N128" s="66" t="s">
        <v>305</v>
      </c>
      <c r="O128" s="66" t="s">
        <v>38</v>
      </c>
      <c r="P128" s="67" t="s">
        <v>30</v>
      </c>
      <c r="Q128" s="68" t="s">
        <v>31</v>
      </c>
      <c r="R128" s="69" t="s">
        <v>32</v>
      </c>
    </row>
    <row r="129" spans="1:18" ht="38.25" x14ac:dyDescent="0.25">
      <c r="A129" s="41" t="s">
        <v>24</v>
      </c>
      <c r="B129" s="44">
        <v>113</v>
      </c>
      <c r="C129" s="58" t="s">
        <v>287</v>
      </c>
      <c r="D129" s="66" t="s">
        <v>306</v>
      </c>
      <c r="E129" s="66" t="s">
        <v>307</v>
      </c>
      <c r="F129" s="70" t="s">
        <v>308</v>
      </c>
      <c r="G129" s="62">
        <v>48000</v>
      </c>
      <c r="H129" s="61">
        <f>57450/1.2</f>
        <v>47875</v>
      </c>
      <c r="I129" s="62" t="s">
        <v>45</v>
      </c>
      <c r="J129" s="71">
        <v>1</v>
      </c>
      <c r="K129" s="64">
        <f t="shared" si="2"/>
        <v>48000</v>
      </c>
      <c r="L129" s="64">
        <f t="shared" si="3"/>
        <v>47875</v>
      </c>
      <c r="M129" s="65" t="s">
        <v>80</v>
      </c>
      <c r="N129" s="66" t="s">
        <v>81</v>
      </c>
      <c r="O129" s="66" t="s">
        <v>38</v>
      </c>
      <c r="P129" s="67" t="s">
        <v>30</v>
      </c>
      <c r="Q129" s="68" t="s">
        <v>31</v>
      </c>
      <c r="R129" s="69" t="s">
        <v>32</v>
      </c>
    </row>
    <row r="130" spans="1:18" ht="51" x14ac:dyDescent="0.25">
      <c r="A130" s="41" t="s">
        <v>24</v>
      </c>
      <c r="B130" s="57">
        <v>114</v>
      </c>
      <c r="C130" s="58" t="s">
        <v>287</v>
      </c>
      <c r="D130" s="66" t="s">
        <v>309</v>
      </c>
      <c r="E130" s="66" t="s">
        <v>310</v>
      </c>
      <c r="F130" s="60" t="s">
        <v>311</v>
      </c>
      <c r="G130" s="62">
        <v>1165</v>
      </c>
      <c r="H130" s="61">
        <f>50250/1.2</f>
        <v>41875</v>
      </c>
      <c r="I130" s="62" t="s">
        <v>45</v>
      </c>
      <c r="J130" s="71">
        <v>1</v>
      </c>
      <c r="K130" s="64">
        <f t="shared" si="2"/>
        <v>1165</v>
      </c>
      <c r="L130" s="64">
        <f t="shared" si="3"/>
        <v>41875</v>
      </c>
      <c r="M130" s="65" t="s">
        <v>304</v>
      </c>
      <c r="N130" s="66" t="s">
        <v>305</v>
      </c>
      <c r="O130" s="66" t="s">
        <v>38</v>
      </c>
      <c r="P130" s="67" t="s">
        <v>30</v>
      </c>
      <c r="Q130" s="68" t="s">
        <v>31</v>
      </c>
      <c r="R130" s="69" t="s">
        <v>32</v>
      </c>
    </row>
    <row r="131" spans="1:18" ht="38.25" x14ac:dyDescent="0.25">
      <c r="A131" s="41" t="s">
        <v>24</v>
      </c>
      <c r="B131" s="44">
        <v>115</v>
      </c>
      <c r="C131" s="58" t="s">
        <v>287</v>
      </c>
      <c r="D131" s="73" t="s">
        <v>488</v>
      </c>
      <c r="E131" s="73" t="s">
        <v>489</v>
      </c>
      <c r="F131" s="73">
        <v>31048</v>
      </c>
      <c r="G131" s="73">
        <v>4200</v>
      </c>
      <c r="H131" s="61">
        <v>3150</v>
      </c>
      <c r="I131" s="125" t="s">
        <v>28</v>
      </c>
      <c r="J131" s="125">
        <v>1</v>
      </c>
      <c r="K131" s="64">
        <f t="shared" si="2"/>
        <v>4200</v>
      </c>
      <c r="L131" s="64">
        <f t="shared" si="3"/>
        <v>3150</v>
      </c>
      <c r="M131" s="65" t="s">
        <v>487</v>
      </c>
      <c r="N131" s="66" t="s">
        <v>52</v>
      </c>
      <c r="O131" s="66" t="s">
        <v>29</v>
      </c>
      <c r="P131" s="67" t="s">
        <v>30</v>
      </c>
      <c r="Q131" s="68" t="s">
        <v>31</v>
      </c>
      <c r="R131" s="69" t="s">
        <v>32</v>
      </c>
    </row>
    <row r="132" spans="1:18" ht="38.25" x14ac:dyDescent="0.25">
      <c r="A132" s="41" t="s">
        <v>24</v>
      </c>
      <c r="B132" s="57">
        <v>116</v>
      </c>
      <c r="C132" s="58" t="s">
        <v>287</v>
      </c>
      <c r="D132" s="66" t="s">
        <v>312</v>
      </c>
      <c r="E132" s="66" t="s">
        <v>313</v>
      </c>
      <c r="F132" s="70">
        <v>19025</v>
      </c>
      <c r="G132" s="62">
        <v>6376.13</v>
      </c>
      <c r="H132" s="61">
        <f>33660/1.2</f>
        <v>28050</v>
      </c>
      <c r="I132" s="62" t="s">
        <v>45</v>
      </c>
      <c r="J132" s="71">
        <v>1</v>
      </c>
      <c r="K132" s="64">
        <f t="shared" si="2"/>
        <v>6376.13</v>
      </c>
      <c r="L132" s="64">
        <f t="shared" si="3"/>
        <v>28050</v>
      </c>
      <c r="M132" s="65" t="s">
        <v>294</v>
      </c>
      <c r="N132" s="66" t="s">
        <v>47</v>
      </c>
      <c r="O132" s="66" t="s">
        <v>38</v>
      </c>
      <c r="P132" s="67" t="s">
        <v>30</v>
      </c>
      <c r="Q132" s="68" t="s">
        <v>31</v>
      </c>
      <c r="R132" s="69" t="s">
        <v>32</v>
      </c>
    </row>
    <row r="133" spans="1:18" ht="38.25" x14ac:dyDescent="0.25">
      <c r="A133" s="41" t="s">
        <v>24</v>
      </c>
      <c r="B133" s="44">
        <v>117</v>
      </c>
      <c r="C133" s="58" t="s">
        <v>287</v>
      </c>
      <c r="D133" s="66" t="s">
        <v>314</v>
      </c>
      <c r="E133" s="66" t="s">
        <v>315</v>
      </c>
      <c r="F133" s="70">
        <v>35065</v>
      </c>
      <c r="G133" s="62">
        <v>41700</v>
      </c>
      <c r="H133" s="61">
        <f>130100/1.2</f>
        <v>108416.66666666667</v>
      </c>
      <c r="I133" s="62" t="s">
        <v>45</v>
      </c>
      <c r="J133" s="71">
        <v>1</v>
      </c>
      <c r="K133" s="64">
        <f t="shared" si="2"/>
        <v>41700</v>
      </c>
      <c r="L133" s="64">
        <f t="shared" si="3"/>
        <v>108416.66666666667</v>
      </c>
      <c r="M133" s="65" t="s">
        <v>294</v>
      </c>
      <c r="N133" s="66" t="s">
        <v>47</v>
      </c>
      <c r="O133" s="66" t="s">
        <v>38</v>
      </c>
      <c r="P133" s="67" t="s">
        <v>30</v>
      </c>
      <c r="Q133" s="68" t="s">
        <v>31</v>
      </c>
      <c r="R133" s="69" t="s">
        <v>32</v>
      </c>
    </row>
    <row r="134" spans="1:18" ht="38.25" x14ac:dyDescent="0.25">
      <c r="A134" s="41" t="s">
        <v>24</v>
      </c>
      <c r="B134" s="57">
        <v>118</v>
      </c>
      <c r="C134" s="58" t="s">
        <v>25</v>
      </c>
      <c r="D134" s="66" t="s">
        <v>316</v>
      </c>
      <c r="E134" s="66" t="s">
        <v>317</v>
      </c>
      <c r="F134" s="60">
        <v>32478</v>
      </c>
      <c r="G134" s="62">
        <v>37500</v>
      </c>
      <c r="H134" s="61">
        <v>22500</v>
      </c>
      <c r="I134" s="62" t="s">
        <v>28</v>
      </c>
      <c r="J134" s="71">
        <v>1</v>
      </c>
      <c r="K134" s="64">
        <f t="shared" si="2"/>
        <v>37500</v>
      </c>
      <c r="L134" s="64">
        <f>H134*J134</f>
        <v>22500</v>
      </c>
      <c r="M134" s="75" t="s">
        <v>41</v>
      </c>
      <c r="N134" s="75"/>
      <c r="O134" s="75" t="s">
        <v>29</v>
      </c>
      <c r="P134" s="75" t="s">
        <v>30</v>
      </c>
      <c r="Q134" s="68" t="s">
        <v>31</v>
      </c>
      <c r="R134" s="69" t="s">
        <v>32</v>
      </c>
    </row>
    <row r="135" spans="1:18" ht="60" x14ac:dyDescent="0.25">
      <c r="A135" s="41" t="s">
        <v>24</v>
      </c>
      <c r="B135" s="44">
        <v>119</v>
      </c>
      <c r="C135" s="58" t="s">
        <v>287</v>
      </c>
      <c r="D135" s="66" t="s">
        <v>501</v>
      </c>
      <c r="E135" s="131" t="s">
        <v>502</v>
      </c>
      <c r="F135" s="132" t="s">
        <v>503</v>
      </c>
      <c r="G135" s="133">
        <v>79200</v>
      </c>
      <c r="H135" s="61">
        <v>67320</v>
      </c>
      <c r="I135" s="62" t="s">
        <v>45</v>
      </c>
      <c r="J135" s="71">
        <v>1</v>
      </c>
      <c r="K135" s="64">
        <f t="shared" si="2"/>
        <v>79200</v>
      </c>
      <c r="L135" s="64">
        <f>H135*J135</f>
        <v>67320</v>
      </c>
      <c r="M135" s="75" t="s">
        <v>291</v>
      </c>
      <c r="N135" s="75" t="s">
        <v>81</v>
      </c>
      <c r="O135" s="66" t="s">
        <v>38</v>
      </c>
      <c r="P135" s="67" t="s">
        <v>30</v>
      </c>
      <c r="Q135" s="68" t="s">
        <v>31</v>
      </c>
      <c r="R135" s="69" t="s">
        <v>32</v>
      </c>
    </row>
    <row r="136" spans="1:18" ht="38.25" x14ac:dyDescent="0.25">
      <c r="A136" s="41" t="s">
        <v>24</v>
      </c>
      <c r="B136" s="57">
        <v>120</v>
      </c>
      <c r="C136" s="58" t="s">
        <v>287</v>
      </c>
      <c r="D136" s="66" t="s">
        <v>318</v>
      </c>
      <c r="E136" s="66" t="s">
        <v>319</v>
      </c>
      <c r="F136" s="60">
        <v>43008</v>
      </c>
      <c r="G136" s="62">
        <v>2575</v>
      </c>
      <c r="H136" s="61">
        <v>1545</v>
      </c>
      <c r="I136" s="62" t="s">
        <v>45</v>
      </c>
      <c r="J136" s="71">
        <v>1</v>
      </c>
      <c r="K136" s="64">
        <f t="shared" si="2"/>
        <v>2575</v>
      </c>
      <c r="L136" s="64">
        <f t="shared" si="3"/>
        <v>1545</v>
      </c>
      <c r="M136" s="65" t="s">
        <v>320</v>
      </c>
      <c r="N136" s="66"/>
      <c r="O136" s="66" t="s">
        <v>38</v>
      </c>
      <c r="P136" s="67" t="s">
        <v>30</v>
      </c>
      <c r="Q136" s="68" t="s">
        <v>31</v>
      </c>
      <c r="R136" s="69" t="s">
        <v>32</v>
      </c>
    </row>
    <row r="137" spans="1:18" ht="38.25" x14ac:dyDescent="0.25">
      <c r="A137" s="41" t="s">
        <v>24</v>
      </c>
      <c r="B137" s="44">
        <v>121</v>
      </c>
      <c r="C137" s="58" t="s">
        <v>287</v>
      </c>
      <c r="D137" s="66" t="s">
        <v>321</v>
      </c>
      <c r="E137" s="66" t="s">
        <v>322</v>
      </c>
      <c r="F137" s="70">
        <v>29252</v>
      </c>
      <c r="G137" s="62">
        <v>3636.76</v>
      </c>
      <c r="H137" s="61">
        <f>27600/1.2</f>
        <v>23000</v>
      </c>
      <c r="I137" s="62" t="s">
        <v>45</v>
      </c>
      <c r="J137" s="71">
        <v>1</v>
      </c>
      <c r="K137" s="64">
        <f t="shared" si="2"/>
        <v>3636.76</v>
      </c>
      <c r="L137" s="64">
        <f t="shared" si="3"/>
        <v>23000</v>
      </c>
      <c r="M137" s="65" t="s">
        <v>294</v>
      </c>
      <c r="N137" s="66" t="s">
        <v>47</v>
      </c>
      <c r="O137" s="66" t="s">
        <v>38</v>
      </c>
      <c r="P137" s="67" t="s">
        <v>30</v>
      </c>
      <c r="Q137" s="68" t="s">
        <v>31</v>
      </c>
      <c r="R137" s="69" t="s">
        <v>32</v>
      </c>
    </row>
    <row r="138" spans="1:18" ht="36" x14ac:dyDescent="0.25">
      <c r="A138" s="41" t="s">
        <v>24</v>
      </c>
      <c r="B138" s="57">
        <v>122</v>
      </c>
      <c r="C138" s="58" t="s">
        <v>68</v>
      </c>
      <c r="D138" s="59" t="s">
        <v>323</v>
      </c>
      <c r="E138" s="59" t="s">
        <v>324</v>
      </c>
      <c r="F138" s="60" t="s">
        <v>325</v>
      </c>
      <c r="G138" s="61">
        <v>335002</v>
      </c>
      <c r="H138" s="61">
        <v>201001.2</v>
      </c>
      <c r="I138" s="62" t="s">
        <v>28</v>
      </c>
      <c r="J138" s="63">
        <v>1</v>
      </c>
      <c r="K138" s="64">
        <f t="shared" si="2"/>
        <v>335002</v>
      </c>
      <c r="L138" s="64">
        <f t="shared" si="3"/>
        <v>201001.2</v>
      </c>
      <c r="M138" s="75" t="s">
        <v>131</v>
      </c>
      <c r="N138" s="75" t="s">
        <v>64</v>
      </c>
      <c r="O138" s="66" t="s">
        <v>38</v>
      </c>
      <c r="P138" s="67" t="s">
        <v>30</v>
      </c>
      <c r="Q138" s="68" t="s">
        <v>54</v>
      </c>
      <c r="R138" s="69" t="s">
        <v>55</v>
      </c>
    </row>
    <row r="139" spans="1:18" ht="38.25" x14ac:dyDescent="0.25">
      <c r="A139" s="41" t="s">
        <v>24</v>
      </c>
      <c r="B139" s="44">
        <v>123</v>
      </c>
      <c r="C139" s="58" t="s">
        <v>326</v>
      </c>
      <c r="D139" s="66">
        <v>88807</v>
      </c>
      <c r="E139" s="66" t="s">
        <v>327</v>
      </c>
      <c r="F139" s="60"/>
      <c r="G139" s="62">
        <v>8911.75</v>
      </c>
      <c r="H139" s="61">
        <v>5792.6350000000002</v>
      </c>
      <c r="I139" s="62" t="s">
        <v>28</v>
      </c>
      <c r="J139" s="71">
        <v>1</v>
      </c>
      <c r="K139" s="64">
        <f t="shared" si="2"/>
        <v>8911.75</v>
      </c>
      <c r="L139" s="64">
        <f t="shared" si="3"/>
        <v>5792.6350000000002</v>
      </c>
      <c r="M139" s="65" t="s">
        <v>73</v>
      </c>
      <c r="N139" s="66" t="s">
        <v>74</v>
      </c>
      <c r="O139" s="66" t="s">
        <v>38</v>
      </c>
      <c r="P139" s="67" t="s">
        <v>30</v>
      </c>
      <c r="Q139" s="68" t="s">
        <v>31</v>
      </c>
      <c r="R139" s="69" t="s">
        <v>32</v>
      </c>
    </row>
    <row r="140" spans="1:18" ht="38.25" x14ac:dyDescent="0.25">
      <c r="A140" s="41" t="s">
        <v>24</v>
      </c>
      <c r="B140" s="57">
        <v>124</v>
      </c>
      <c r="C140" s="58" t="s">
        <v>225</v>
      </c>
      <c r="D140" s="59" t="s">
        <v>328</v>
      </c>
      <c r="E140" s="59" t="s">
        <v>329</v>
      </c>
      <c r="F140" s="60" t="s">
        <v>330</v>
      </c>
      <c r="G140" s="61">
        <v>62799</v>
      </c>
      <c r="H140" s="61">
        <v>37679.4</v>
      </c>
      <c r="I140" s="62" t="s">
        <v>45</v>
      </c>
      <c r="J140" s="63">
        <v>1</v>
      </c>
      <c r="K140" s="64">
        <f t="shared" si="2"/>
        <v>62799</v>
      </c>
      <c r="L140" s="64">
        <f t="shared" si="3"/>
        <v>37679.4</v>
      </c>
      <c r="M140" s="65" t="s">
        <v>51</v>
      </c>
      <c r="N140" s="66" t="s">
        <v>52</v>
      </c>
      <c r="O140" s="66" t="s">
        <v>38</v>
      </c>
      <c r="P140" s="67" t="s">
        <v>30</v>
      </c>
      <c r="Q140" s="68" t="s">
        <v>31</v>
      </c>
      <c r="R140" s="69" t="s">
        <v>32</v>
      </c>
    </row>
    <row r="141" spans="1:18" ht="38.25" x14ac:dyDescent="0.25">
      <c r="A141" s="41" t="s">
        <v>24</v>
      </c>
      <c r="B141" s="44">
        <v>125</v>
      </c>
      <c r="C141" s="58" t="s">
        <v>331</v>
      </c>
      <c r="D141" s="66" t="s">
        <v>332</v>
      </c>
      <c r="E141" s="66" t="s">
        <v>333</v>
      </c>
      <c r="F141" s="60" t="s">
        <v>334</v>
      </c>
      <c r="G141" s="62">
        <v>97937.24</v>
      </c>
      <c r="H141" s="61">
        <v>58762.344000000012</v>
      </c>
      <c r="I141" s="62" t="s">
        <v>28</v>
      </c>
      <c r="J141" s="71">
        <v>1</v>
      </c>
      <c r="K141" s="64">
        <f t="shared" si="2"/>
        <v>97937.24</v>
      </c>
      <c r="L141" s="64">
        <f t="shared" si="3"/>
        <v>58762.344000000012</v>
      </c>
      <c r="M141" s="65" t="s">
        <v>63</v>
      </c>
      <c r="N141" s="66" t="s">
        <v>95</v>
      </c>
      <c r="O141" s="66" t="s">
        <v>29</v>
      </c>
      <c r="P141" s="67" t="s">
        <v>335</v>
      </c>
      <c r="Q141" s="68" t="s">
        <v>31</v>
      </c>
      <c r="R141" s="69" t="s">
        <v>32</v>
      </c>
    </row>
    <row r="142" spans="1:18" ht="38.25" x14ac:dyDescent="0.25">
      <c r="A142" s="41" t="s">
        <v>24</v>
      </c>
      <c r="B142" s="57">
        <v>126</v>
      </c>
      <c r="C142" s="58" t="s">
        <v>331</v>
      </c>
      <c r="D142" s="66" t="s">
        <v>336</v>
      </c>
      <c r="E142" s="66" t="s">
        <v>333</v>
      </c>
      <c r="F142" s="60" t="s">
        <v>334</v>
      </c>
      <c r="G142" s="62">
        <v>97599.73</v>
      </c>
      <c r="H142" s="61">
        <v>58559.840499999998</v>
      </c>
      <c r="I142" s="62" t="s">
        <v>28</v>
      </c>
      <c r="J142" s="71">
        <v>1</v>
      </c>
      <c r="K142" s="64">
        <f t="shared" si="2"/>
        <v>97599.73</v>
      </c>
      <c r="L142" s="64">
        <f t="shared" si="3"/>
        <v>58559.840499999998</v>
      </c>
      <c r="M142" s="65" t="s">
        <v>63</v>
      </c>
      <c r="N142" s="66" t="s">
        <v>95</v>
      </c>
      <c r="O142" s="66" t="s">
        <v>29</v>
      </c>
      <c r="P142" s="67" t="s">
        <v>337</v>
      </c>
      <c r="Q142" s="68" t="s">
        <v>31</v>
      </c>
      <c r="R142" s="69" t="s">
        <v>32</v>
      </c>
    </row>
    <row r="143" spans="1:18" ht="38.25" x14ac:dyDescent="0.25">
      <c r="A143" s="41" t="s">
        <v>24</v>
      </c>
      <c r="B143" s="44">
        <v>127</v>
      </c>
      <c r="C143" s="58" t="s">
        <v>143</v>
      </c>
      <c r="D143" s="59" t="s">
        <v>338</v>
      </c>
      <c r="E143" s="59" t="s">
        <v>339</v>
      </c>
      <c r="F143" s="60" t="s">
        <v>72</v>
      </c>
      <c r="G143" s="61">
        <v>145.55000000000001</v>
      </c>
      <c r="H143" s="61">
        <v>94.605000000000004</v>
      </c>
      <c r="I143" s="62" t="s">
        <v>45</v>
      </c>
      <c r="J143" s="63">
        <v>1</v>
      </c>
      <c r="K143" s="64">
        <f t="shared" si="2"/>
        <v>145.55000000000001</v>
      </c>
      <c r="L143" s="64">
        <f t="shared" si="3"/>
        <v>94.605000000000004</v>
      </c>
      <c r="M143" s="66" t="s">
        <v>73</v>
      </c>
      <c r="N143" s="66" t="s">
        <v>74</v>
      </c>
      <c r="O143" s="67" t="s">
        <v>38</v>
      </c>
      <c r="P143" s="68" t="s">
        <v>30</v>
      </c>
      <c r="Q143" s="68" t="s">
        <v>31</v>
      </c>
      <c r="R143" s="69" t="s">
        <v>32</v>
      </c>
    </row>
    <row r="144" spans="1:18" ht="38.25" x14ac:dyDescent="0.25">
      <c r="A144" s="41" t="s">
        <v>24</v>
      </c>
      <c r="B144" s="57">
        <v>128</v>
      </c>
      <c r="C144" s="58" t="s">
        <v>143</v>
      </c>
      <c r="D144" s="59" t="s">
        <v>340</v>
      </c>
      <c r="E144" s="59" t="s">
        <v>339</v>
      </c>
      <c r="F144" s="60" t="s">
        <v>72</v>
      </c>
      <c r="G144" s="61">
        <v>145.55000000000001</v>
      </c>
      <c r="H144" s="61">
        <v>94.605000000000004</v>
      </c>
      <c r="I144" s="62" t="s">
        <v>45</v>
      </c>
      <c r="J144" s="63">
        <v>1</v>
      </c>
      <c r="K144" s="64">
        <f t="shared" si="2"/>
        <v>145.55000000000001</v>
      </c>
      <c r="L144" s="64">
        <f t="shared" si="3"/>
        <v>94.605000000000004</v>
      </c>
      <c r="M144" s="66" t="s">
        <v>73</v>
      </c>
      <c r="N144" s="66" t="s">
        <v>74</v>
      </c>
      <c r="O144" s="67" t="s">
        <v>38</v>
      </c>
      <c r="P144" s="68" t="s">
        <v>30</v>
      </c>
      <c r="Q144" s="68" t="s">
        <v>31</v>
      </c>
      <c r="R144" s="69" t="s">
        <v>32</v>
      </c>
    </row>
    <row r="145" spans="1:18" ht="38.25" x14ac:dyDescent="0.25">
      <c r="A145" s="41" t="s">
        <v>24</v>
      </c>
      <c r="B145" s="44">
        <v>129</v>
      </c>
      <c r="C145" s="58" t="s">
        <v>143</v>
      </c>
      <c r="D145" s="59" t="s">
        <v>341</v>
      </c>
      <c r="E145" s="59" t="s">
        <v>339</v>
      </c>
      <c r="F145" s="60" t="s">
        <v>72</v>
      </c>
      <c r="G145" s="61">
        <v>145.55000000000001</v>
      </c>
      <c r="H145" s="61">
        <v>94.605000000000004</v>
      </c>
      <c r="I145" s="62" t="s">
        <v>45</v>
      </c>
      <c r="J145" s="63">
        <v>1</v>
      </c>
      <c r="K145" s="64">
        <f t="shared" si="2"/>
        <v>145.55000000000001</v>
      </c>
      <c r="L145" s="64">
        <f t="shared" si="3"/>
        <v>94.605000000000004</v>
      </c>
      <c r="M145" s="66" t="s">
        <v>73</v>
      </c>
      <c r="N145" s="66" t="s">
        <v>74</v>
      </c>
      <c r="O145" s="67" t="s">
        <v>38</v>
      </c>
      <c r="P145" s="68" t="s">
        <v>30</v>
      </c>
      <c r="Q145" s="68" t="s">
        <v>31</v>
      </c>
      <c r="R145" s="69" t="s">
        <v>32</v>
      </c>
    </row>
    <row r="146" spans="1:18" ht="38.25" x14ac:dyDescent="0.25">
      <c r="A146" s="41" t="s">
        <v>24</v>
      </c>
      <c r="B146" s="57">
        <v>130</v>
      </c>
      <c r="C146" s="58" t="s">
        <v>143</v>
      </c>
      <c r="D146" s="59" t="s">
        <v>342</v>
      </c>
      <c r="E146" s="59" t="s">
        <v>339</v>
      </c>
      <c r="F146" s="60" t="s">
        <v>72</v>
      </c>
      <c r="G146" s="61">
        <v>145.55000000000001</v>
      </c>
      <c r="H146" s="61">
        <v>94.605000000000004</v>
      </c>
      <c r="I146" s="62" t="s">
        <v>45</v>
      </c>
      <c r="J146" s="63">
        <v>1</v>
      </c>
      <c r="K146" s="64">
        <f t="shared" si="2"/>
        <v>145.55000000000001</v>
      </c>
      <c r="L146" s="64">
        <f t="shared" si="3"/>
        <v>94.605000000000004</v>
      </c>
      <c r="M146" s="66" t="s">
        <v>73</v>
      </c>
      <c r="N146" s="66" t="s">
        <v>74</v>
      </c>
      <c r="O146" s="67" t="s">
        <v>38</v>
      </c>
      <c r="P146" s="68" t="s">
        <v>30</v>
      </c>
      <c r="Q146" s="68" t="s">
        <v>31</v>
      </c>
      <c r="R146" s="69" t="s">
        <v>32</v>
      </c>
    </row>
    <row r="147" spans="1:18" ht="38.25" x14ac:dyDescent="0.25">
      <c r="A147" s="41" t="s">
        <v>24</v>
      </c>
      <c r="B147" s="44">
        <v>131</v>
      </c>
      <c r="C147" s="58" t="s">
        <v>143</v>
      </c>
      <c r="D147" s="59" t="s">
        <v>343</v>
      </c>
      <c r="E147" s="59" t="s">
        <v>339</v>
      </c>
      <c r="F147" s="60" t="s">
        <v>72</v>
      </c>
      <c r="G147" s="61">
        <v>145.55000000000001</v>
      </c>
      <c r="H147" s="61">
        <v>94.605000000000004</v>
      </c>
      <c r="I147" s="62" t="s">
        <v>45</v>
      </c>
      <c r="J147" s="63">
        <v>1</v>
      </c>
      <c r="K147" s="64">
        <f t="shared" si="2"/>
        <v>145.55000000000001</v>
      </c>
      <c r="L147" s="64">
        <f t="shared" si="3"/>
        <v>94.605000000000004</v>
      </c>
      <c r="M147" s="66" t="s">
        <v>73</v>
      </c>
      <c r="N147" s="66" t="s">
        <v>74</v>
      </c>
      <c r="O147" s="67" t="s">
        <v>38</v>
      </c>
      <c r="P147" s="68" t="s">
        <v>30</v>
      </c>
      <c r="Q147" s="68" t="s">
        <v>31</v>
      </c>
      <c r="R147" s="69" t="s">
        <v>32</v>
      </c>
    </row>
    <row r="148" spans="1:18" ht="38.25" x14ac:dyDescent="0.25">
      <c r="A148" s="41" t="s">
        <v>24</v>
      </c>
      <c r="B148" s="57">
        <v>132</v>
      </c>
      <c r="C148" s="58" t="s">
        <v>143</v>
      </c>
      <c r="D148" s="59" t="s">
        <v>344</v>
      </c>
      <c r="E148" s="59" t="s">
        <v>339</v>
      </c>
      <c r="F148" s="60" t="s">
        <v>72</v>
      </c>
      <c r="G148" s="61">
        <v>145.55000000000001</v>
      </c>
      <c r="H148" s="61">
        <v>94.605000000000004</v>
      </c>
      <c r="I148" s="62" t="s">
        <v>45</v>
      </c>
      <c r="J148" s="63">
        <v>1</v>
      </c>
      <c r="K148" s="64">
        <f t="shared" si="2"/>
        <v>145.55000000000001</v>
      </c>
      <c r="L148" s="64">
        <f t="shared" si="3"/>
        <v>94.605000000000004</v>
      </c>
      <c r="M148" s="66" t="s">
        <v>73</v>
      </c>
      <c r="N148" s="66" t="s">
        <v>74</v>
      </c>
      <c r="O148" s="67" t="s">
        <v>38</v>
      </c>
      <c r="P148" s="68" t="s">
        <v>30</v>
      </c>
      <c r="Q148" s="68" t="s">
        <v>31</v>
      </c>
      <c r="R148" s="69" t="s">
        <v>32</v>
      </c>
    </row>
    <row r="149" spans="1:18" ht="38.25" x14ac:dyDescent="0.25">
      <c r="A149" s="41" t="s">
        <v>24</v>
      </c>
      <c r="B149" s="44">
        <v>133</v>
      </c>
      <c r="C149" s="58" t="s">
        <v>143</v>
      </c>
      <c r="D149" s="59" t="s">
        <v>345</v>
      </c>
      <c r="E149" s="59" t="s">
        <v>339</v>
      </c>
      <c r="F149" s="60" t="s">
        <v>72</v>
      </c>
      <c r="G149" s="61">
        <v>145.55000000000001</v>
      </c>
      <c r="H149" s="61">
        <v>94.605000000000004</v>
      </c>
      <c r="I149" s="62" t="s">
        <v>45</v>
      </c>
      <c r="J149" s="63">
        <v>1</v>
      </c>
      <c r="K149" s="64">
        <f t="shared" ref="K149:K209" si="4">G149*J149</f>
        <v>145.55000000000001</v>
      </c>
      <c r="L149" s="64">
        <f t="shared" ref="L149:L209" si="5">H149*J149</f>
        <v>94.605000000000004</v>
      </c>
      <c r="M149" s="66" t="s">
        <v>73</v>
      </c>
      <c r="N149" s="66" t="s">
        <v>74</v>
      </c>
      <c r="O149" s="67" t="s">
        <v>38</v>
      </c>
      <c r="P149" s="68" t="s">
        <v>30</v>
      </c>
      <c r="Q149" s="68" t="s">
        <v>31</v>
      </c>
      <c r="R149" s="69" t="s">
        <v>32</v>
      </c>
    </row>
    <row r="150" spans="1:18" ht="38.25" x14ac:dyDescent="0.25">
      <c r="A150" s="41" t="s">
        <v>24</v>
      </c>
      <c r="B150" s="57">
        <v>134</v>
      </c>
      <c r="C150" s="58" t="s">
        <v>143</v>
      </c>
      <c r="D150" s="59" t="s">
        <v>346</v>
      </c>
      <c r="E150" s="59" t="s">
        <v>339</v>
      </c>
      <c r="F150" s="60" t="s">
        <v>72</v>
      </c>
      <c r="G150" s="61">
        <v>145.55000000000001</v>
      </c>
      <c r="H150" s="61">
        <v>94.605000000000004</v>
      </c>
      <c r="I150" s="62" t="s">
        <v>45</v>
      </c>
      <c r="J150" s="63">
        <v>1</v>
      </c>
      <c r="K150" s="64">
        <f t="shared" si="4"/>
        <v>145.55000000000001</v>
      </c>
      <c r="L150" s="64">
        <f t="shared" si="5"/>
        <v>94.605000000000004</v>
      </c>
      <c r="M150" s="66" t="s">
        <v>73</v>
      </c>
      <c r="N150" s="66" t="s">
        <v>74</v>
      </c>
      <c r="O150" s="67" t="s">
        <v>38</v>
      </c>
      <c r="P150" s="68" t="s">
        <v>30</v>
      </c>
      <c r="Q150" s="68" t="s">
        <v>31</v>
      </c>
      <c r="R150" s="69" t="s">
        <v>32</v>
      </c>
    </row>
    <row r="151" spans="1:18" ht="38.25" x14ac:dyDescent="0.25">
      <c r="A151" s="41" t="s">
        <v>24</v>
      </c>
      <c r="B151" s="44">
        <v>135</v>
      </c>
      <c r="C151" s="58" t="s">
        <v>143</v>
      </c>
      <c r="D151" s="59" t="s">
        <v>347</v>
      </c>
      <c r="E151" s="59" t="s">
        <v>348</v>
      </c>
      <c r="F151" s="60" t="s">
        <v>72</v>
      </c>
      <c r="G151" s="61">
        <v>46.93</v>
      </c>
      <c r="H151" s="61">
        <v>30.507000000000001</v>
      </c>
      <c r="I151" s="62" t="s">
        <v>45</v>
      </c>
      <c r="J151" s="63">
        <v>1</v>
      </c>
      <c r="K151" s="64">
        <f t="shared" si="4"/>
        <v>46.93</v>
      </c>
      <c r="L151" s="64">
        <f t="shared" si="5"/>
        <v>30.507000000000001</v>
      </c>
      <c r="M151" s="66" t="s">
        <v>73</v>
      </c>
      <c r="N151" s="66" t="s">
        <v>74</v>
      </c>
      <c r="O151" s="67" t="s">
        <v>38</v>
      </c>
      <c r="P151" s="68" t="s">
        <v>30</v>
      </c>
      <c r="Q151" s="68" t="s">
        <v>31</v>
      </c>
      <c r="R151" s="69" t="s">
        <v>32</v>
      </c>
    </row>
    <row r="152" spans="1:18" ht="38.25" x14ac:dyDescent="0.25">
      <c r="A152" s="41" t="s">
        <v>24</v>
      </c>
      <c r="B152" s="57">
        <v>136</v>
      </c>
      <c r="C152" s="58" t="s">
        <v>349</v>
      </c>
      <c r="D152" s="59" t="s">
        <v>350</v>
      </c>
      <c r="E152" s="59" t="s">
        <v>351</v>
      </c>
      <c r="F152" s="60" t="s">
        <v>146</v>
      </c>
      <c r="G152" s="61">
        <v>6538.07</v>
      </c>
      <c r="H152" s="61">
        <v>3922.8394999999996</v>
      </c>
      <c r="I152" s="62" t="s">
        <v>45</v>
      </c>
      <c r="J152" s="63">
        <v>1</v>
      </c>
      <c r="K152" s="64">
        <f t="shared" si="4"/>
        <v>6538.07</v>
      </c>
      <c r="L152" s="64">
        <f t="shared" si="5"/>
        <v>3922.8394999999996</v>
      </c>
      <c r="M152" s="66" t="s">
        <v>73</v>
      </c>
      <c r="N152" s="66" t="s">
        <v>74</v>
      </c>
      <c r="O152" s="67" t="s">
        <v>38</v>
      </c>
      <c r="P152" s="68" t="s">
        <v>30</v>
      </c>
      <c r="Q152" s="68" t="s">
        <v>31</v>
      </c>
      <c r="R152" s="69" t="s">
        <v>32</v>
      </c>
    </row>
    <row r="153" spans="1:18" ht="51" x14ac:dyDescent="0.25">
      <c r="A153" s="41" t="s">
        <v>24</v>
      </c>
      <c r="B153" s="44">
        <v>137</v>
      </c>
      <c r="C153" s="58" t="s">
        <v>71</v>
      </c>
      <c r="D153" s="59" t="s">
        <v>352</v>
      </c>
      <c r="E153" s="59" t="s">
        <v>353</v>
      </c>
      <c r="F153" s="60" t="s">
        <v>72</v>
      </c>
      <c r="G153" s="61">
        <v>36.26</v>
      </c>
      <c r="H153" s="61">
        <v>23.564</v>
      </c>
      <c r="I153" s="62" t="s">
        <v>45</v>
      </c>
      <c r="J153" s="63">
        <v>1</v>
      </c>
      <c r="K153" s="64">
        <f t="shared" si="4"/>
        <v>36.26</v>
      </c>
      <c r="L153" s="64">
        <f t="shared" si="5"/>
        <v>23.564</v>
      </c>
      <c r="M153" s="66" t="s">
        <v>73</v>
      </c>
      <c r="N153" s="66" t="s">
        <v>74</v>
      </c>
      <c r="O153" s="67" t="s">
        <v>38</v>
      </c>
      <c r="P153" s="68" t="s">
        <v>30</v>
      </c>
      <c r="Q153" s="68" t="s">
        <v>31</v>
      </c>
      <c r="R153" s="69" t="s">
        <v>32</v>
      </c>
    </row>
    <row r="154" spans="1:18" ht="51" x14ac:dyDescent="0.25">
      <c r="A154" s="41" t="s">
        <v>24</v>
      </c>
      <c r="B154" s="57">
        <v>138</v>
      </c>
      <c r="C154" s="58" t="s">
        <v>71</v>
      </c>
      <c r="D154" s="59" t="s">
        <v>354</v>
      </c>
      <c r="E154" s="59" t="s">
        <v>353</v>
      </c>
      <c r="F154" s="60" t="s">
        <v>72</v>
      </c>
      <c r="G154" s="61">
        <v>36.26</v>
      </c>
      <c r="H154" s="61">
        <v>23.564</v>
      </c>
      <c r="I154" s="62" t="s">
        <v>45</v>
      </c>
      <c r="J154" s="63">
        <v>1</v>
      </c>
      <c r="K154" s="64">
        <f t="shared" si="4"/>
        <v>36.26</v>
      </c>
      <c r="L154" s="64">
        <f t="shared" si="5"/>
        <v>23.564</v>
      </c>
      <c r="M154" s="66" t="s">
        <v>73</v>
      </c>
      <c r="N154" s="66" t="s">
        <v>74</v>
      </c>
      <c r="O154" s="67" t="s">
        <v>38</v>
      </c>
      <c r="P154" s="68" t="s">
        <v>30</v>
      </c>
      <c r="Q154" s="68" t="s">
        <v>31</v>
      </c>
      <c r="R154" s="69" t="s">
        <v>32</v>
      </c>
    </row>
    <row r="155" spans="1:18" ht="51" x14ac:dyDescent="0.25">
      <c r="A155" s="41" t="s">
        <v>24</v>
      </c>
      <c r="B155" s="44">
        <v>139</v>
      </c>
      <c r="C155" s="58" t="s">
        <v>71</v>
      </c>
      <c r="D155" s="59" t="s">
        <v>355</v>
      </c>
      <c r="E155" s="59" t="s">
        <v>353</v>
      </c>
      <c r="F155" s="60" t="s">
        <v>72</v>
      </c>
      <c r="G155" s="61">
        <v>36.26</v>
      </c>
      <c r="H155" s="61">
        <v>23.564</v>
      </c>
      <c r="I155" s="62" t="s">
        <v>45</v>
      </c>
      <c r="J155" s="63">
        <v>1</v>
      </c>
      <c r="K155" s="64">
        <f t="shared" si="4"/>
        <v>36.26</v>
      </c>
      <c r="L155" s="64">
        <f t="shared" si="5"/>
        <v>23.564</v>
      </c>
      <c r="M155" s="66" t="s">
        <v>73</v>
      </c>
      <c r="N155" s="66" t="s">
        <v>74</v>
      </c>
      <c r="O155" s="67" t="s">
        <v>38</v>
      </c>
      <c r="P155" s="68" t="s">
        <v>30</v>
      </c>
      <c r="Q155" s="68" t="s">
        <v>31</v>
      </c>
      <c r="R155" s="69" t="s">
        <v>32</v>
      </c>
    </row>
    <row r="156" spans="1:18" ht="38.25" x14ac:dyDescent="0.25">
      <c r="A156" s="41" t="s">
        <v>24</v>
      </c>
      <c r="B156" s="57">
        <v>140</v>
      </c>
      <c r="C156" s="58" t="s">
        <v>186</v>
      </c>
      <c r="D156" s="59" t="s">
        <v>356</v>
      </c>
      <c r="E156" s="59" t="s">
        <v>357</v>
      </c>
      <c r="F156" s="60" t="s">
        <v>279</v>
      </c>
      <c r="G156" s="61">
        <v>84600</v>
      </c>
      <c r="H156" s="61">
        <v>50760</v>
      </c>
      <c r="I156" s="62" t="s">
        <v>45</v>
      </c>
      <c r="J156" s="63">
        <v>1</v>
      </c>
      <c r="K156" s="64">
        <f t="shared" si="4"/>
        <v>84600</v>
      </c>
      <c r="L156" s="64">
        <f t="shared" si="5"/>
        <v>50760</v>
      </c>
      <c r="M156" s="66" t="s">
        <v>358</v>
      </c>
      <c r="N156" s="66" t="s">
        <v>359</v>
      </c>
      <c r="O156" s="67" t="s">
        <v>38</v>
      </c>
      <c r="P156" s="68" t="s">
        <v>30</v>
      </c>
      <c r="Q156" s="68" t="s">
        <v>31</v>
      </c>
      <c r="R156" s="69" t="s">
        <v>32</v>
      </c>
    </row>
    <row r="157" spans="1:18" ht="38.25" x14ac:dyDescent="0.25">
      <c r="A157" s="41" t="s">
        <v>24</v>
      </c>
      <c r="B157" s="44">
        <v>141</v>
      </c>
      <c r="C157" s="58" t="s">
        <v>186</v>
      </c>
      <c r="D157" s="59" t="s">
        <v>360</v>
      </c>
      <c r="E157" s="59" t="s">
        <v>361</v>
      </c>
      <c r="F157" s="60" t="s">
        <v>279</v>
      </c>
      <c r="G157" s="61">
        <v>70197.08</v>
      </c>
      <c r="H157" s="61">
        <v>42118.248000000007</v>
      </c>
      <c r="I157" s="62" t="s">
        <v>45</v>
      </c>
      <c r="J157" s="63">
        <v>1</v>
      </c>
      <c r="K157" s="64">
        <f t="shared" si="4"/>
        <v>70197.08</v>
      </c>
      <c r="L157" s="64">
        <f t="shared" si="5"/>
        <v>42118.248000000007</v>
      </c>
      <c r="M157" s="66" t="s">
        <v>358</v>
      </c>
      <c r="N157" s="66" t="s">
        <v>359</v>
      </c>
      <c r="O157" s="67" t="s">
        <v>38</v>
      </c>
      <c r="P157" s="68" t="s">
        <v>30</v>
      </c>
      <c r="Q157" s="68" t="s">
        <v>31</v>
      </c>
      <c r="R157" s="69" t="s">
        <v>32</v>
      </c>
    </row>
    <row r="158" spans="1:18" ht="38.25" x14ac:dyDescent="0.25">
      <c r="A158" s="41" t="s">
        <v>24</v>
      </c>
      <c r="B158" s="57">
        <v>142</v>
      </c>
      <c r="C158" s="58" t="s">
        <v>274</v>
      </c>
      <c r="D158" s="59" t="s">
        <v>362</v>
      </c>
      <c r="E158" s="59" t="s">
        <v>363</v>
      </c>
      <c r="F158" s="60">
        <v>38351</v>
      </c>
      <c r="G158" s="61">
        <v>1519.44</v>
      </c>
      <c r="H158" s="61">
        <v>911.6640000000001</v>
      </c>
      <c r="I158" s="62" t="s">
        <v>28</v>
      </c>
      <c r="J158" s="63">
        <v>1</v>
      </c>
      <c r="K158" s="64">
        <f t="shared" si="4"/>
        <v>1519.44</v>
      </c>
      <c r="L158" s="64">
        <f t="shared" si="5"/>
        <v>911.6640000000001</v>
      </c>
      <c r="M158" s="66"/>
      <c r="N158" s="66"/>
      <c r="O158" s="67" t="s">
        <v>29</v>
      </c>
      <c r="P158" s="68" t="s">
        <v>30</v>
      </c>
      <c r="Q158" s="68" t="s">
        <v>31</v>
      </c>
      <c r="R158" s="69" t="s">
        <v>32</v>
      </c>
    </row>
    <row r="159" spans="1:18" ht="38.25" x14ac:dyDescent="0.25">
      <c r="A159" s="41" t="s">
        <v>24</v>
      </c>
      <c r="B159" s="44">
        <v>143</v>
      </c>
      <c r="C159" s="58" t="s">
        <v>274</v>
      </c>
      <c r="D159" s="59" t="s">
        <v>364</v>
      </c>
      <c r="E159" s="59" t="s">
        <v>363</v>
      </c>
      <c r="F159" s="60">
        <v>38351</v>
      </c>
      <c r="G159" s="61">
        <v>1519.44</v>
      </c>
      <c r="H159" s="61">
        <v>911.6640000000001</v>
      </c>
      <c r="I159" s="62" t="s">
        <v>28</v>
      </c>
      <c r="J159" s="63">
        <v>1</v>
      </c>
      <c r="K159" s="64">
        <f t="shared" si="4"/>
        <v>1519.44</v>
      </c>
      <c r="L159" s="64">
        <f t="shared" si="5"/>
        <v>911.6640000000001</v>
      </c>
      <c r="M159" s="66"/>
      <c r="N159" s="66"/>
      <c r="O159" s="67" t="s">
        <v>29</v>
      </c>
      <c r="P159" s="68" t="s">
        <v>30</v>
      </c>
      <c r="Q159" s="68" t="s">
        <v>31</v>
      </c>
      <c r="R159" s="69" t="s">
        <v>32</v>
      </c>
    </row>
    <row r="160" spans="1:18" ht="38.25" x14ac:dyDescent="0.25">
      <c r="A160" s="41" t="s">
        <v>24</v>
      </c>
      <c r="B160" s="57">
        <v>144</v>
      </c>
      <c r="C160" s="58" t="s">
        <v>274</v>
      </c>
      <c r="D160" s="59" t="s">
        <v>365</v>
      </c>
      <c r="E160" s="59" t="s">
        <v>363</v>
      </c>
      <c r="F160" s="60">
        <v>38351</v>
      </c>
      <c r="G160" s="61">
        <v>1519.44</v>
      </c>
      <c r="H160" s="61">
        <v>911.6640000000001</v>
      </c>
      <c r="I160" s="62" t="s">
        <v>28</v>
      </c>
      <c r="J160" s="63">
        <v>1</v>
      </c>
      <c r="K160" s="64">
        <f t="shared" si="4"/>
        <v>1519.44</v>
      </c>
      <c r="L160" s="64">
        <f t="shared" si="5"/>
        <v>911.6640000000001</v>
      </c>
      <c r="M160" s="66"/>
      <c r="N160" s="66"/>
      <c r="O160" s="67" t="s">
        <v>29</v>
      </c>
      <c r="P160" s="68" t="s">
        <v>30</v>
      </c>
      <c r="Q160" s="68" t="s">
        <v>31</v>
      </c>
      <c r="R160" s="69" t="s">
        <v>32</v>
      </c>
    </row>
    <row r="161" spans="1:18" ht="38.25" x14ac:dyDescent="0.25">
      <c r="A161" s="41" t="s">
        <v>24</v>
      </c>
      <c r="B161" s="44">
        <v>145</v>
      </c>
      <c r="C161" s="58" t="s">
        <v>274</v>
      </c>
      <c r="D161" s="59" t="s">
        <v>366</v>
      </c>
      <c r="E161" s="59" t="s">
        <v>363</v>
      </c>
      <c r="F161" s="60">
        <v>38351</v>
      </c>
      <c r="G161" s="61">
        <v>1519.44</v>
      </c>
      <c r="H161" s="61">
        <v>911.6640000000001</v>
      </c>
      <c r="I161" s="62" t="s">
        <v>28</v>
      </c>
      <c r="J161" s="63">
        <v>1</v>
      </c>
      <c r="K161" s="64">
        <f t="shared" si="4"/>
        <v>1519.44</v>
      </c>
      <c r="L161" s="64">
        <f t="shared" si="5"/>
        <v>911.6640000000001</v>
      </c>
      <c r="M161" s="66"/>
      <c r="N161" s="66"/>
      <c r="O161" s="67" t="s">
        <v>29</v>
      </c>
      <c r="P161" s="68" t="s">
        <v>30</v>
      </c>
      <c r="Q161" s="68" t="s">
        <v>31</v>
      </c>
      <c r="R161" s="69" t="s">
        <v>32</v>
      </c>
    </row>
    <row r="162" spans="1:18" ht="38.25" x14ac:dyDescent="0.25">
      <c r="A162" s="41" t="s">
        <v>24</v>
      </c>
      <c r="B162" s="57">
        <v>146</v>
      </c>
      <c r="C162" s="58" t="s">
        <v>274</v>
      </c>
      <c r="D162" s="59" t="s">
        <v>367</v>
      </c>
      <c r="E162" s="59" t="s">
        <v>363</v>
      </c>
      <c r="F162" s="60">
        <v>38351</v>
      </c>
      <c r="G162" s="61">
        <v>1519.44</v>
      </c>
      <c r="H162" s="61">
        <v>911.6640000000001</v>
      </c>
      <c r="I162" s="62" t="s">
        <v>28</v>
      </c>
      <c r="J162" s="63">
        <v>1</v>
      </c>
      <c r="K162" s="64">
        <f t="shared" si="4"/>
        <v>1519.44</v>
      </c>
      <c r="L162" s="64">
        <f t="shared" si="5"/>
        <v>911.6640000000001</v>
      </c>
      <c r="M162" s="66"/>
      <c r="N162" s="66"/>
      <c r="O162" s="67" t="s">
        <v>29</v>
      </c>
      <c r="P162" s="68" t="s">
        <v>30</v>
      </c>
      <c r="Q162" s="68" t="s">
        <v>31</v>
      </c>
      <c r="R162" s="69" t="s">
        <v>32</v>
      </c>
    </row>
    <row r="163" spans="1:18" ht="38.25" x14ac:dyDescent="0.25">
      <c r="A163" s="41" t="s">
        <v>24</v>
      </c>
      <c r="B163" s="44">
        <v>147</v>
      </c>
      <c r="C163" s="58" t="s">
        <v>274</v>
      </c>
      <c r="D163" s="59" t="s">
        <v>368</v>
      </c>
      <c r="E163" s="59" t="s">
        <v>363</v>
      </c>
      <c r="F163" s="60">
        <v>38351</v>
      </c>
      <c r="G163" s="61">
        <v>1519.44</v>
      </c>
      <c r="H163" s="61">
        <v>911.6640000000001</v>
      </c>
      <c r="I163" s="62" t="s">
        <v>28</v>
      </c>
      <c r="J163" s="63">
        <v>1</v>
      </c>
      <c r="K163" s="64">
        <f t="shared" si="4"/>
        <v>1519.44</v>
      </c>
      <c r="L163" s="64">
        <f t="shared" si="5"/>
        <v>911.6640000000001</v>
      </c>
      <c r="M163" s="66"/>
      <c r="N163" s="66"/>
      <c r="O163" s="67" t="s">
        <v>29</v>
      </c>
      <c r="P163" s="68" t="s">
        <v>30</v>
      </c>
      <c r="Q163" s="68" t="s">
        <v>31</v>
      </c>
      <c r="R163" s="69" t="s">
        <v>32</v>
      </c>
    </row>
    <row r="164" spans="1:18" ht="38.25" x14ac:dyDescent="0.25">
      <c r="A164" s="41" t="s">
        <v>24</v>
      </c>
      <c r="B164" s="57">
        <v>148</v>
      </c>
      <c r="C164" s="58" t="s">
        <v>274</v>
      </c>
      <c r="D164" s="59" t="s">
        <v>369</v>
      </c>
      <c r="E164" s="59" t="s">
        <v>363</v>
      </c>
      <c r="F164" s="60">
        <v>38351</v>
      </c>
      <c r="G164" s="61">
        <v>1519.44</v>
      </c>
      <c r="H164" s="61">
        <v>911.6640000000001</v>
      </c>
      <c r="I164" s="62" t="s">
        <v>28</v>
      </c>
      <c r="J164" s="63">
        <v>1</v>
      </c>
      <c r="K164" s="64">
        <f t="shared" si="4"/>
        <v>1519.44</v>
      </c>
      <c r="L164" s="64">
        <f t="shared" si="5"/>
        <v>911.6640000000001</v>
      </c>
      <c r="M164" s="66"/>
      <c r="N164" s="66"/>
      <c r="O164" s="67" t="s">
        <v>29</v>
      </c>
      <c r="P164" s="68" t="s">
        <v>30</v>
      </c>
      <c r="Q164" s="68" t="s">
        <v>31</v>
      </c>
      <c r="R164" s="69" t="s">
        <v>32</v>
      </c>
    </row>
    <row r="165" spans="1:18" ht="38.25" x14ac:dyDescent="0.25">
      <c r="A165" s="41" t="s">
        <v>24</v>
      </c>
      <c r="B165" s="44">
        <v>149</v>
      </c>
      <c r="C165" s="58" t="s">
        <v>274</v>
      </c>
      <c r="D165" s="59" t="s">
        <v>370</v>
      </c>
      <c r="E165" s="59" t="s">
        <v>363</v>
      </c>
      <c r="F165" s="60">
        <v>38351</v>
      </c>
      <c r="G165" s="61">
        <v>1519.43</v>
      </c>
      <c r="H165" s="61">
        <v>911.65549999999996</v>
      </c>
      <c r="I165" s="62" t="s">
        <v>28</v>
      </c>
      <c r="J165" s="63">
        <v>1</v>
      </c>
      <c r="K165" s="64">
        <f t="shared" si="4"/>
        <v>1519.43</v>
      </c>
      <c r="L165" s="64">
        <f t="shared" si="5"/>
        <v>911.65549999999996</v>
      </c>
      <c r="M165" s="66"/>
      <c r="N165" s="66"/>
      <c r="O165" s="67" t="s">
        <v>29</v>
      </c>
      <c r="P165" s="68" t="s">
        <v>30</v>
      </c>
      <c r="Q165" s="68" t="s">
        <v>31</v>
      </c>
      <c r="R165" s="69" t="s">
        <v>32</v>
      </c>
    </row>
    <row r="166" spans="1:18" ht="38.25" x14ac:dyDescent="0.25">
      <c r="A166" s="41" t="s">
        <v>24</v>
      </c>
      <c r="B166" s="57">
        <v>150</v>
      </c>
      <c r="C166" s="58" t="s">
        <v>274</v>
      </c>
      <c r="D166" s="59" t="s">
        <v>371</v>
      </c>
      <c r="E166" s="59" t="s">
        <v>363</v>
      </c>
      <c r="F166" s="60">
        <v>38351</v>
      </c>
      <c r="G166" s="61">
        <v>1519.43</v>
      </c>
      <c r="H166" s="61">
        <v>911.65549999999996</v>
      </c>
      <c r="I166" s="62" t="s">
        <v>28</v>
      </c>
      <c r="J166" s="63">
        <v>1</v>
      </c>
      <c r="K166" s="64">
        <f t="shared" si="4"/>
        <v>1519.43</v>
      </c>
      <c r="L166" s="64">
        <f t="shared" si="5"/>
        <v>911.65549999999996</v>
      </c>
      <c r="M166" s="66"/>
      <c r="N166" s="66"/>
      <c r="O166" s="67" t="s">
        <v>29</v>
      </c>
      <c r="P166" s="68" t="s">
        <v>30</v>
      </c>
      <c r="Q166" s="68" t="s">
        <v>31</v>
      </c>
      <c r="R166" s="69" t="s">
        <v>32</v>
      </c>
    </row>
    <row r="167" spans="1:18" ht="38.25" x14ac:dyDescent="0.25">
      <c r="A167" s="41" t="s">
        <v>24</v>
      </c>
      <c r="B167" s="44">
        <v>151</v>
      </c>
      <c r="C167" s="58" t="s">
        <v>274</v>
      </c>
      <c r="D167" s="59" t="s">
        <v>372</v>
      </c>
      <c r="E167" s="59" t="s">
        <v>363</v>
      </c>
      <c r="F167" s="60">
        <v>38351</v>
      </c>
      <c r="G167" s="61">
        <v>1519.43</v>
      </c>
      <c r="H167" s="61">
        <v>911.65549999999996</v>
      </c>
      <c r="I167" s="62" t="s">
        <v>28</v>
      </c>
      <c r="J167" s="63">
        <v>1</v>
      </c>
      <c r="K167" s="64">
        <f t="shared" si="4"/>
        <v>1519.43</v>
      </c>
      <c r="L167" s="64">
        <f t="shared" si="5"/>
        <v>911.65549999999996</v>
      </c>
      <c r="M167" s="66"/>
      <c r="N167" s="66"/>
      <c r="O167" s="67" t="s">
        <v>29</v>
      </c>
      <c r="P167" s="68" t="s">
        <v>30</v>
      </c>
      <c r="Q167" s="68" t="s">
        <v>31</v>
      </c>
      <c r="R167" s="69" t="s">
        <v>32</v>
      </c>
    </row>
    <row r="168" spans="1:18" ht="38.25" x14ac:dyDescent="0.25">
      <c r="A168" s="41" t="s">
        <v>24</v>
      </c>
      <c r="B168" s="57">
        <v>152</v>
      </c>
      <c r="C168" s="58" t="s">
        <v>274</v>
      </c>
      <c r="D168" s="59" t="s">
        <v>373</v>
      </c>
      <c r="E168" s="59" t="s">
        <v>363</v>
      </c>
      <c r="F168" s="60">
        <v>38351</v>
      </c>
      <c r="G168" s="61">
        <v>1519.43</v>
      </c>
      <c r="H168" s="61">
        <v>911.65549999999996</v>
      </c>
      <c r="I168" s="62" t="s">
        <v>28</v>
      </c>
      <c r="J168" s="63">
        <v>1</v>
      </c>
      <c r="K168" s="64">
        <f t="shared" si="4"/>
        <v>1519.43</v>
      </c>
      <c r="L168" s="64">
        <f t="shared" si="5"/>
        <v>911.65549999999996</v>
      </c>
      <c r="M168" s="66"/>
      <c r="N168" s="66"/>
      <c r="O168" s="67" t="s">
        <v>29</v>
      </c>
      <c r="P168" s="68" t="s">
        <v>30</v>
      </c>
      <c r="Q168" s="68" t="s">
        <v>31</v>
      </c>
      <c r="R168" s="69" t="s">
        <v>32</v>
      </c>
    </row>
    <row r="169" spans="1:18" ht="51" x14ac:dyDescent="0.25">
      <c r="A169" s="41" t="s">
        <v>24</v>
      </c>
      <c r="B169" s="44">
        <v>153</v>
      </c>
      <c r="C169" s="58" t="s">
        <v>287</v>
      </c>
      <c r="D169" s="59" t="s">
        <v>374</v>
      </c>
      <c r="E169" s="59" t="s">
        <v>375</v>
      </c>
      <c r="F169" s="60" t="s">
        <v>376</v>
      </c>
      <c r="G169" s="61">
        <v>1320</v>
      </c>
      <c r="H169" s="61">
        <f>75700/1.2</f>
        <v>63083.333333333336</v>
      </c>
      <c r="I169" s="62" t="s">
        <v>45</v>
      </c>
      <c r="J169" s="63">
        <v>1</v>
      </c>
      <c r="K169" s="64">
        <f t="shared" si="4"/>
        <v>1320</v>
      </c>
      <c r="L169" s="64">
        <f t="shared" si="5"/>
        <v>63083.333333333336</v>
      </c>
      <c r="M169" s="66" t="s">
        <v>304</v>
      </c>
      <c r="N169" s="66" t="s">
        <v>305</v>
      </c>
      <c r="O169" s="67" t="s">
        <v>38</v>
      </c>
      <c r="P169" s="68" t="s">
        <v>30</v>
      </c>
      <c r="Q169" s="68" t="s">
        <v>31</v>
      </c>
      <c r="R169" s="69" t="s">
        <v>32</v>
      </c>
    </row>
    <row r="170" spans="1:18" ht="38.25" x14ac:dyDescent="0.25">
      <c r="A170" s="41" t="s">
        <v>24</v>
      </c>
      <c r="B170" s="57">
        <v>154</v>
      </c>
      <c r="C170" s="58" t="s">
        <v>25</v>
      </c>
      <c r="D170" s="59" t="s">
        <v>377</v>
      </c>
      <c r="E170" s="59" t="s">
        <v>378</v>
      </c>
      <c r="F170" s="60">
        <v>42063</v>
      </c>
      <c r="G170" s="61">
        <v>85611.82</v>
      </c>
      <c r="H170" s="61">
        <v>51367.087000000007</v>
      </c>
      <c r="I170" s="62" t="s">
        <v>28</v>
      </c>
      <c r="J170" s="63">
        <v>1</v>
      </c>
      <c r="K170" s="64">
        <f t="shared" si="4"/>
        <v>85611.82</v>
      </c>
      <c r="L170" s="64">
        <f t="shared" si="5"/>
        <v>51367.087000000007</v>
      </c>
      <c r="M170" s="75" t="s">
        <v>131</v>
      </c>
      <c r="N170" s="75" t="s">
        <v>64</v>
      </c>
      <c r="O170" s="67" t="s">
        <v>29</v>
      </c>
      <c r="P170" s="68" t="s">
        <v>30</v>
      </c>
      <c r="Q170" s="68" t="s">
        <v>31</v>
      </c>
      <c r="R170" s="69" t="s">
        <v>32</v>
      </c>
    </row>
    <row r="171" spans="1:18" ht="38.25" x14ac:dyDescent="0.25">
      <c r="A171" s="41" t="s">
        <v>24</v>
      </c>
      <c r="B171" s="44">
        <v>155</v>
      </c>
      <c r="C171" s="58" t="s">
        <v>25</v>
      </c>
      <c r="D171" s="59" t="s">
        <v>379</v>
      </c>
      <c r="E171" s="59" t="s">
        <v>378</v>
      </c>
      <c r="F171" s="60">
        <v>42063</v>
      </c>
      <c r="G171" s="61">
        <v>85611.81</v>
      </c>
      <c r="H171" s="61">
        <v>51367.088499999998</v>
      </c>
      <c r="I171" s="62" t="s">
        <v>28</v>
      </c>
      <c r="J171" s="63">
        <v>1</v>
      </c>
      <c r="K171" s="64">
        <f t="shared" si="4"/>
        <v>85611.81</v>
      </c>
      <c r="L171" s="64">
        <f t="shared" si="5"/>
        <v>51367.088499999998</v>
      </c>
      <c r="M171" s="75" t="s">
        <v>131</v>
      </c>
      <c r="N171" s="75" t="s">
        <v>64</v>
      </c>
      <c r="O171" s="67" t="s">
        <v>29</v>
      </c>
      <c r="P171" s="68" t="s">
        <v>30</v>
      </c>
      <c r="Q171" s="68" t="s">
        <v>31</v>
      </c>
      <c r="R171" s="69" t="s">
        <v>32</v>
      </c>
    </row>
    <row r="172" spans="1:18" ht="38.25" x14ac:dyDescent="0.25">
      <c r="A172" s="41" t="s">
        <v>24</v>
      </c>
      <c r="B172" s="57">
        <v>156</v>
      </c>
      <c r="C172" s="58" t="s">
        <v>25</v>
      </c>
      <c r="D172" s="59" t="s">
        <v>380</v>
      </c>
      <c r="E172" s="59" t="s">
        <v>381</v>
      </c>
      <c r="F172" s="60">
        <v>41698</v>
      </c>
      <c r="G172" s="61">
        <v>45799.46</v>
      </c>
      <c r="H172" s="61">
        <v>27479.670999999995</v>
      </c>
      <c r="I172" s="62" t="s">
        <v>28</v>
      </c>
      <c r="J172" s="63">
        <v>1</v>
      </c>
      <c r="K172" s="64">
        <f t="shared" si="4"/>
        <v>45799.46</v>
      </c>
      <c r="L172" s="64">
        <f t="shared" si="5"/>
        <v>27479.670999999995</v>
      </c>
      <c r="M172" s="75" t="s">
        <v>131</v>
      </c>
      <c r="N172" s="75" t="s">
        <v>64</v>
      </c>
      <c r="O172" s="67" t="s">
        <v>29</v>
      </c>
      <c r="P172" s="68" t="s">
        <v>30</v>
      </c>
      <c r="Q172" s="68" t="s">
        <v>31</v>
      </c>
      <c r="R172" s="69" t="s">
        <v>32</v>
      </c>
    </row>
    <row r="173" spans="1:18" ht="38.25" x14ac:dyDescent="0.25">
      <c r="A173" s="41" t="s">
        <v>24</v>
      </c>
      <c r="B173" s="44">
        <v>157</v>
      </c>
      <c r="C173" s="58" t="s">
        <v>25</v>
      </c>
      <c r="D173" s="59" t="s">
        <v>382</v>
      </c>
      <c r="E173" s="59" t="s">
        <v>383</v>
      </c>
      <c r="F173" s="60">
        <v>41333</v>
      </c>
      <c r="G173" s="61">
        <v>53146.61</v>
      </c>
      <c r="H173" s="61">
        <v>31887.968499999995</v>
      </c>
      <c r="I173" s="62" t="s">
        <v>28</v>
      </c>
      <c r="J173" s="63">
        <v>1</v>
      </c>
      <c r="K173" s="64">
        <f t="shared" si="4"/>
        <v>53146.61</v>
      </c>
      <c r="L173" s="64">
        <f t="shared" si="5"/>
        <v>31887.968499999995</v>
      </c>
      <c r="M173" s="75" t="s">
        <v>131</v>
      </c>
      <c r="N173" s="75" t="s">
        <v>64</v>
      </c>
      <c r="O173" s="67" t="s">
        <v>29</v>
      </c>
      <c r="P173" s="68" t="s">
        <v>30</v>
      </c>
      <c r="Q173" s="68" t="s">
        <v>31</v>
      </c>
      <c r="R173" s="69" t="s">
        <v>32</v>
      </c>
    </row>
    <row r="174" spans="1:18" ht="38.25" x14ac:dyDescent="0.25">
      <c r="A174" s="41" t="s">
        <v>24</v>
      </c>
      <c r="B174" s="57">
        <v>158</v>
      </c>
      <c r="C174" s="58" t="s">
        <v>238</v>
      </c>
      <c r="D174" s="59" t="s">
        <v>384</v>
      </c>
      <c r="E174" s="59" t="s">
        <v>385</v>
      </c>
      <c r="F174" s="60" t="s">
        <v>386</v>
      </c>
      <c r="G174" s="61">
        <v>15260.09</v>
      </c>
      <c r="H174" s="61">
        <v>9156.0564999999988</v>
      </c>
      <c r="I174" s="62" t="s">
        <v>28</v>
      </c>
      <c r="J174" s="63">
        <v>1</v>
      </c>
      <c r="K174" s="64">
        <f t="shared" si="4"/>
        <v>15260.09</v>
      </c>
      <c r="L174" s="64">
        <f t="shared" si="5"/>
        <v>9156.0564999999988</v>
      </c>
      <c r="M174" s="66" t="s">
        <v>236</v>
      </c>
      <c r="N174" s="66" t="s">
        <v>52</v>
      </c>
      <c r="O174" s="67" t="s">
        <v>29</v>
      </c>
      <c r="P174" s="68" t="s">
        <v>30</v>
      </c>
      <c r="Q174" s="68" t="s">
        <v>31</v>
      </c>
      <c r="R174" s="69" t="s">
        <v>32</v>
      </c>
    </row>
    <row r="175" spans="1:18" ht="38.25" x14ac:dyDescent="0.25">
      <c r="A175" s="41" t="s">
        <v>24</v>
      </c>
      <c r="B175" s="44">
        <v>159</v>
      </c>
      <c r="C175" s="58" t="s">
        <v>238</v>
      </c>
      <c r="D175" s="59" t="s">
        <v>387</v>
      </c>
      <c r="E175" s="59" t="s">
        <v>388</v>
      </c>
      <c r="F175" s="60" t="s">
        <v>99</v>
      </c>
      <c r="G175" s="61">
        <v>16244.91</v>
      </c>
      <c r="H175" s="61">
        <v>9746.9435000000012</v>
      </c>
      <c r="I175" s="62" t="s">
        <v>28</v>
      </c>
      <c r="J175" s="63">
        <v>1</v>
      </c>
      <c r="K175" s="64">
        <f t="shared" si="4"/>
        <v>16244.91</v>
      </c>
      <c r="L175" s="64">
        <f t="shared" si="5"/>
        <v>9746.9435000000012</v>
      </c>
      <c r="M175" s="66" t="s">
        <v>236</v>
      </c>
      <c r="N175" s="66" t="s">
        <v>52</v>
      </c>
      <c r="O175" s="67" t="s">
        <v>29</v>
      </c>
      <c r="P175" s="68" t="s">
        <v>30</v>
      </c>
      <c r="Q175" s="68" t="s">
        <v>31</v>
      </c>
      <c r="R175" s="69" t="s">
        <v>32</v>
      </c>
    </row>
    <row r="176" spans="1:18" ht="38.25" x14ac:dyDescent="0.25">
      <c r="A176" s="41" t="s">
        <v>24</v>
      </c>
      <c r="B176" s="57">
        <v>160</v>
      </c>
      <c r="C176" s="58" t="s">
        <v>238</v>
      </c>
      <c r="D176" s="59" t="s">
        <v>389</v>
      </c>
      <c r="E176" s="59" t="s">
        <v>390</v>
      </c>
      <c r="F176" s="60" t="s">
        <v>391</v>
      </c>
      <c r="G176" s="61">
        <v>10541</v>
      </c>
      <c r="H176" s="61">
        <v>6324.6</v>
      </c>
      <c r="I176" s="62" t="s">
        <v>28</v>
      </c>
      <c r="J176" s="63">
        <v>1</v>
      </c>
      <c r="K176" s="64">
        <f t="shared" si="4"/>
        <v>10541</v>
      </c>
      <c r="L176" s="64">
        <f t="shared" si="5"/>
        <v>6324.6</v>
      </c>
      <c r="M176" s="66" t="s">
        <v>236</v>
      </c>
      <c r="N176" s="66" t="s">
        <v>52</v>
      </c>
      <c r="O176" s="67" t="s">
        <v>29</v>
      </c>
      <c r="P176" s="68" t="s">
        <v>30</v>
      </c>
      <c r="Q176" s="68" t="s">
        <v>31</v>
      </c>
      <c r="R176" s="69" t="s">
        <v>32</v>
      </c>
    </row>
    <row r="177" spans="1:18" ht="38.25" x14ac:dyDescent="0.25">
      <c r="A177" s="41" t="s">
        <v>24</v>
      </c>
      <c r="B177" s="44">
        <v>161</v>
      </c>
      <c r="C177" s="58" t="s">
        <v>238</v>
      </c>
      <c r="D177" s="59" t="s">
        <v>393</v>
      </c>
      <c r="E177" s="59" t="s">
        <v>392</v>
      </c>
      <c r="F177" s="60" t="s">
        <v>99</v>
      </c>
      <c r="G177" s="61">
        <v>42802.1</v>
      </c>
      <c r="H177" s="61">
        <v>25681.254999999997</v>
      </c>
      <c r="I177" s="62" t="s">
        <v>28</v>
      </c>
      <c r="J177" s="63">
        <v>1</v>
      </c>
      <c r="K177" s="64">
        <f t="shared" si="4"/>
        <v>42802.1</v>
      </c>
      <c r="L177" s="64">
        <f t="shared" si="5"/>
        <v>25681.254999999997</v>
      </c>
      <c r="M177" s="66" t="s">
        <v>63</v>
      </c>
      <c r="N177" s="66" t="s">
        <v>95</v>
      </c>
      <c r="O177" s="67" t="s">
        <v>29</v>
      </c>
      <c r="P177" s="68" t="s">
        <v>394</v>
      </c>
      <c r="Q177" s="68" t="s">
        <v>31</v>
      </c>
      <c r="R177" s="69" t="s">
        <v>32</v>
      </c>
    </row>
    <row r="178" spans="1:18" ht="38.25" x14ac:dyDescent="0.25">
      <c r="A178" s="41" t="s">
        <v>24</v>
      </c>
      <c r="B178" s="57">
        <v>162</v>
      </c>
      <c r="C178" s="58" t="s">
        <v>25</v>
      </c>
      <c r="D178" s="59" t="s">
        <v>395</v>
      </c>
      <c r="E178" s="59" t="s">
        <v>396</v>
      </c>
      <c r="F178" s="60">
        <v>38897</v>
      </c>
      <c r="G178" s="61">
        <v>36016.949999999997</v>
      </c>
      <c r="H178" s="61">
        <v>21610.167499999996</v>
      </c>
      <c r="I178" s="62" t="s">
        <v>28</v>
      </c>
      <c r="J178" s="63">
        <v>1</v>
      </c>
      <c r="K178" s="64">
        <f t="shared" si="4"/>
        <v>36016.949999999997</v>
      </c>
      <c r="L178" s="64">
        <f t="shared" si="5"/>
        <v>21610.167499999996</v>
      </c>
      <c r="M178" s="75" t="s">
        <v>131</v>
      </c>
      <c r="N178" s="75" t="s">
        <v>64</v>
      </c>
      <c r="O178" s="67" t="s">
        <v>29</v>
      </c>
      <c r="P178" s="68" t="s">
        <v>30</v>
      </c>
      <c r="Q178" s="68" t="s">
        <v>31</v>
      </c>
      <c r="R178" s="69" t="s">
        <v>32</v>
      </c>
    </row>
    <row r="179" spans="1:18" ht="38.25" x14ac:dyDescent="0.25">
      <c r="A179" s="41" t="s">
        <v>24</v>
      </c>
      <c r="B179" s="44">
        <v>163</v>
      </c>
      <c r="C179" s="58" t="s">
        <v>186</v>
      </c>
      <c r="D179" s="59" t="s">
        <v>397</v>
      </c>
      <c r="E179" s="59" t="s">
        <v>398</v>
      </c>
      <c r="F179" s="60" t="s">
        <v>399</v>
      </c>
      <c r="G179" s="61">
        <v>224250</v>
      </c>
      <c r="H179" s="61">
        <v>134550</v>
      </c>
      <c r="I179" s="62" t="s">
        <v>28</v>
      </c>
      <c r="J179" s="63">
        <v>1</v>
      </c>
      <c r="K179" s="64">
        <f t="shared" si="4"/>
        <v>224250</v>
      </c>
      <c r="L179" s="64">
        <f t="shared" si="5"/>
        <v>134550</v>
      </c>
      <c r="M179" s="75" t="s">
        <v>131</v>
      </c>
      <c r="N179" s="75" t="s">
        <v>64</v>
      </c>
      <c r="O179" s="66" t="s">
        <v>38</v>
      </c>
      <c r="P179" s="67" t="s">
        <v>30</v>
      </c>
      <c r="Q179" s="68" t="s">
        <v>54</v>
      </c>
      <c r="R179" s="69" t="s">
        <v>55</v>
      </c>
    </row>
    <row r="180" spans="1:18" ht="38.25" x14ac:dyDescent="0.25">
      <c r="A180" s="41" t="s">
        <v>24</v>
      </c>
      <c r="B180" s="57">
        <v>164</v>
      </c>
      <c r="C180" s="58" t="s">
        <v>68</v>
      </c>
      <c r="D180" s="59" t="s">
        <v>400</v>
      </c>
      <c r="E180" s="59" t="s">
        <v>401</v>
      </c>
      <c r="F180" s="60" t="s">
        <v>402</v>
      </c>
      <c r="G180" s="61">
        <v>362250</v>
      </c>
      <c r="H180" s="61">
        <v>217350</v>
      </c>
      <c r="I180" s="62" t="s">
        <v>106</v>
      </c>
      <c r="J180" s="63">
        <v>1</v>
      </c>
      <c r="K180" s="64">
        <f t="shared" si="4"/>
        <v>362250</v>
      </c>
      <c r="L180" s="64">
        <f t="shared" si="5"/>
        <v>217350</v>
      </c>
      <c r="M180" s="65" t="s">
        <v>51</v>
      </c>
      <c r="N180" s="66" t="s">
        <v>52</v>
      </c>
      <c r="O180" s="66" t="s">
        <v>38</v>
      </c>
      <c r="P180" s="67" t="s">
        <v>53</v>
      </c>
      <c r="Q180" s="68" t="s">
        <v>54</v>
      </c>
      <c r="R180" s="69" t="s">
        <v>55</v>
      </c>
    </row>
    <row r="181" spans="1:18" ht="38.25" x14ac:dyDescent="0.25">
      <c r="A181" s="41" t="s">
        <v>24</v>
      </c>
      <c r="B181" s="44">
        <v>165</v>
      </c>
      <c r="C181" s="58" t="s">
        <v>403</v>
      </c>
      <c r="D181" s="59" t="s">
        <v>404</v>
      </c>
      <c r="E181" s="59" t="s">
        <v>405</v>
      </c>
      <c r="F181" s="60">
        <v>41044</v>
      </c>
      <c r="G181" s="61">
        <v>835704</v>
      </c>
      <c r="H181" s="61">
        <v>501422.4</v>
      </c>
      <c r="I181" s="62" t="s">
        <v>106</v>
      </c>
      <c r="J181" s="63">
        <v>1</v>
      </c>
      <c r="K181" s="64">
        <f t="shared" si="4"/>
        <v>835704</v>
      </c>
      <c r="L181" s="64">
        <f t="shared" si="5"/>
        <v>501422.4</v>
      </c>
      <c r="M181" s="65" t="s">
        <v>51</v>
      </c>
      <c r="N181" s="66" t="s">
        <v>52</v>
      </c>
      <c r="O181" s="66" t="s">
        <v>38</v>
      </c>
      <c r="P181" s="67" t="s">
        <v>53</v>
      </c>
      <c r="Q181" s="68" t="s">
        <v>54</v>
      </c>
      <c r="R181" s="69" t="s">
        <v>55</v>
      </c>
    </row>
    <row r="182" spans="1:18" ht="38.25" x14ac:dyDescent="0.25">
      <c r="A182" s="41" t="s">
        <v>24</v>
      </c>
      <c r="B182" s="57">
        <v>166</v>
      </c>
      <c r="C182" s="58" t="s">
        <v>490</v>
      </c>
      <c r="D182" s="123" t="s">
        <v>491</v>
      </c>
      <c r="E182" s="66" t="s">
        <v>492</v>
      </c>
      <c r="F182" s="70">
        <v>39021</v>
      </c>
      <c r="G182" s="62">
        <v>51800</v>
      </c>
      <c r="H182" s="61">
        <v>38850</v>
      </c>
      <c r="I182" s="125" t="s">
        <v>28</v>
      </c>
      <c r="J182" s="62">
        <v>1</v>
      </c>
      <c r="K182" s="64">
        <f t="shared" si="4"/>
        <v>51800</v>
      </c>
      <c r="L182" s="64">
        <f t="shared" si="5"/>
        <v>38850</v>
      </c>
      <c r="M182" s="65" t="s">
        <v>469</v>
      </c>
      <c r="N182" s="66"/>
      <c r="O182" s="66" t="s">
        <v>470</v>
      </c>
      <c r="P182" s="67" t="s">
        <v>30</v>
      </c>
      <c r="Q182" s="68" t="s">
        <v>31</v>
      </c>
      <c r="R182" s="69" t="s">
        <v>32</v>
      </c>
    </row>
    <row r="183" spans="1:18" ht="38.25" x14ac:dyDescent="0.25">
      <c r="A183" s="41" t="s">
        <v>24</v>
      </c>
      <c r="B183" s="44">
        <v>167</v>
      </c>
      <c r="C183" s="58" t="s">
        <v>25</v>
      </c>
      <c r="D183" s="59" t="s">
        <v>406</v>
      </c>
      <c r="E183" s="59" t="s">
        <v>407</v>
      </c>
      <c r="F183" s="60" t="s">
        <v>408</v>
      </c>
      <c r="G183" s="61">
        <v>7075.8</v>
      </c>
      <c r="H183" s="61">
        <v>4599.2700000000004</v>
      </c>
      <c r="I183" s="62" t="s">
        <v>28</v>
      </c>
      <c r="J183" s="63">
        <v>1</v>
      </c>
      <c r="K183" s="64">
        <f t="shared" si="4"/>
        <v>7075.8</v>
      </c>
      <c r="L183" s="64">
        <f t="shared" si="5"/>
        <v>4599.2700000000004</v>
      </c>
      <c r="M183" s="66" t="s">
        <v>409</v>
      </c>
      <c r="N183" s="66"/>
      <c r="O183" s="67" t="s">
        <v>29</v>
      </c>
      <c r="P183" s="68" t="s">
        <v>30</v>
      </c>
      <c r="Q183" s="68" t="s">
        <v>31</v>
      </c>
      <c r="R183" s="69" t="s">
        <v>32</v>
      </c>
    </row>
    <row r="184" spans="1:18" ht="38.25" x14ac:dyDescent="0.25">
      <c r="A184" s="41" t="s">
        <v>24</v>
      </c>
      <c r="B184" s="57">
        <v>168</v>
      </c>
      <c r="C184" s="58" t="s">
        <v>493</v>
      </c>
      <c r="D184" s="73" t="s">
        <v>494</v>
      </c>
      <c r="E184" s="73" t="s">
        <v>495</v>
      </c>
      <c r="F184" s="73">
        <v>43238</v>
      </c>
      <c r="G184" s="73">
        <v>1943.18</v>
      </c>
      <c r="H184" s="61">
        <v>1457.38</v>
      </c>
      <c r="I184" s="125" t="s">
        <v>28</v>
      </c>
      <c r="J184" s="125">
        <v>1</v>
      </c>
      <c r="K184" s="64">
        <f t="shared" si="4"/>
        <v>1943.18</v>
      </c>
      <c r="L184" s="64">
        <f t="shared" si="5"/>
        <v>1457.38</v>
      </c>
      <c r="M184" s="65" t="s">
        <v>496</v>
      </c>
      <c r="N184" s="65" t="s">
        <v>496</v>
      </c>
      <c r="O184" s="66" t="s">
        <v>38</v>
      </c>
      <c r="P184" s="67" t="s">
        <v>30</v>
      </c>
      <c r="Q184" s="68" t="s">
        <v>31</v>
      </c>
      <c r="R184" s="69" t="s">
        <v>32</v>
      </c>
    </row>
    <row r="185" spans="1:18" ht="38.25" x14ac:dyDescent="0.25">
      <c r="A185" s="41" t="s">
        <v>24</v>
      </c>
      <c r="B185" s="44">
        <v>169</v>
      </c>
      <c r="C185" s="58" t="s">
        <v>25</v>
      </c>
      <c r="D185" s="59" t="s">
        <v>410</v>
      </c>
      <c r="E185" s="59" t="s">
        <v>411</v>
      </c>
      <c r="F185" s="60">
        <v>40539</v>
      </c>
      <c r="G185" s="61">
        <v>3000</v>
      </c>
      <c r="H185" s="61">
        <v>1800</v>
      </c>
      <c r="I185" s="62" t="s">
        <v>28</v>
      </c>
      <c r="J185" s="63">
        <v>1</v>
      </c>
      <c r="K185" s="64">
        <f t="shared" si="4"/>
        <v>3000</v>
      </c>
      <c r="L185" s="64">
        <f t="shared" si="5"/>
        <v>1800</v>
      </c>
      <c r="M185" s="75" t="s">
        <v>131</v>
      </c>
      <c r="N185" s="75" t="s">
        <v>64</v>
      </c>
      <c r="O185" s="67" t="s">
        <v>29</v>
      </c>
      <c r="P185" s="68" t="s">
        <v>30</v>
      </c>
      <c r="Q185" s="68" t="s">
        <v>31</v>
      </c>
      <c r="R185" s="69" t="s">
        <v>32</v>
      </c>
    </row>
    <row r="186" spans="1:18" ht="38.25" x14ac:dyDescent="0.25">
      <c r="A186" s="41" t="s">
        <v>24</v>
      </c>
      <c r="B186" s="57">
        <v>170</v>
      </c>
      <c r="C186" s="58" t="s">
        <v>274</v>
      </c>
      <c r="D186" s="59" t="s">
        <v>412</v>
      </c>
      <c r="E186" s="59" t="s">
        <v>413</v>
      </c>
      <c r="F186" s="60">
        <v>38345</v>
      </c>
      <c r="G186" s="61">
        <v>14049.84</v>
      </c>
      <c r="H186" s="61">
        <v>8429.9039999999986</v>
      </c>
      <c r="I186" s="62" t="s">
        <v>28</v>
      </c>
      <c r="J186" s="63">
        <v>1</v>
      </c>
      <c r="K186" s="64">
        <f t="shared" si="4"/>
        <v>14049.84</v>
      </c>
      <c r="L186" s="64">
        <f t="shared" si="5"/>
        <v>8429.9039999999986</v>
      </c>
      <c r="M186" s="75" t="s">
        <v>131</v>
      </c>
      <c r="N186" s="75" t="s">
        <v>64</v>
      </c>
      <c r="O186" s="67" t="s">
        <v>29</v>
      </c>
      <c r="P186" s="68" t="s">
        <v>30</v>
      </c>
      <c r="Q186" s="68" t="s">
        <v>31</v>
      </c>
      <c r="R186" s="69" t="s">
        <v>32</v>
      </c>
    </row>
    <row r="187" spans="1:18" ht="38.25" x14ac:dyDescent="0.25">
      <c r="A187" s="41" t="s">
        <v>24</v>
      </c>
      <c r="B187" s="44">
        <v>171</v>
      </c>
      <c r="C187" s="58" t="s">
        <v>287</v>
      </c>
      <c r="D187" s="59" t="s">
        <v>414</v>
      </c>
      <c r="E187" s="59" t="s">
        <v>415</v>
      </c>
      <c r="F187" s="60" t="s">
        <v>416</v>
      </c>
      <c r="G187" s="61">
        <v>5196</v>
      </c>
      <c r="H187" s="61">
        <f>80400/1.2</f>
        <v>67000</v>
      </c>
      <c r="I187" s="62" t="s">
        <v>45</v>
      </c>
      <c r="J187" s="63">
        <v>1</v>
      </c>
      <c r="K187" s="64">
        <f t="shared" si="4"/>
        <v>5196</v>
      </c>
      <c r="L187" s="64">
        <f t="shared" si="5"/>
        <v>67000</v>
      </c>
      <c r="M187" s="66" t="s">
        <v>417</v>
      </c>
      <c r="N187" s="66" t="s">
        <v>81</v>
      </c>
      <c r="O187" s="67" t="s">
        <v>38</v>
      </c>
      <c r="P187" s="68" t="s">
        <v>30</v>
      </c>
      <c r="Q187" s="68" t="s">
        <v>31</v>
      </c>
      <c r="R187" s="69" t="s">
        <v>32</v>
      </c>
    </row>
    <row r="188" spans="1:18" ht="38.25" x14ac:dyDescent="0.25">
      <c r="A188" s="41" t="s">
        <v>24</v>
      </c>
      <c r="B188" s="57">
        <v>172</v>
      </c>
      <c r="C188" s="58" t="s">
        <v>25</v>
      </c>
      <c r="D188" s="59" t="s">
        <v>418</v>
      </c>
      <c r="E188" s="59" t="s">
        <v>419</v>
      </c>
      <c r="F188" s="60">
        <v>39294</v>
      </c>
      <c r="G188" s="61">
        <v>11195.02</v>
      </c>
      <c r="H188" s="61">
        <v>6717.0069999999996</v>
      </c>
      <c r="I188" s="62" t="s">
        <v>28</v>
      </c>
      <c r="J188" s="63">
        <v>1</v>
      </c>
      <c r="K188" s="64">
        <f t="shared" si="4"/>
        <v>11195.02</v>
      </c>
      <c r="L188" s="64">
        <f t="shared" si="5"/>
        <v>6717.0069999999996</v>
      </c>
      <c r="M188" s="75" t="s">
        <v>131</v>
      </c>
      <c r="N188" s="75" t="s">
        <v>64</v>
      </c>
      <c r="O188" s="67" t="s">
        <v>29</v>
      </c>
      <c r="P188" s="68" t="s">
        <v>30</v>
      </c>
      <c r="Q188" s="68" t="s">
        <v>31</v>
      </c>
      <c r="R188" s="69" t="s">
        <v>32</v>
      </c>
    </row>
    <row r="189" spans="1:18" ht="51" x14ac:dyDescent="0.25">
      <c r="A189" s="41" t="s">
        <v>24</v>
      </c>
      <c r="B189" s="44">
        <v>173</v>
      </c>
      <c r="C189" s="58" t="s">
        <v>71</v>
      </c>
      <c r="D189" s="59" t="s">
        <v>420</v>
      </c>
      <c r="E189" s="59" t="s">
        <v>421</v>
      </c>
      <c r="F189" s="60" t="s">
        <v>72</v>
      </c>
      <c r="G189" s="61">
        <v>39.32</v>
      </c>
      <c r="H189" s="61">
        <v>25.558</v>
      </c>
      <c r="I189" s="62" t="s">
        <v>45</v>
      </c>
      <c r="J189" s="63">
        <v>1</v>
      </c>
      <c r="K189" s="64">
        <f t="shared" si="4"/>
        <v>39.32</v>
      </c>
      <c r="L189" s="64">
        <f t="shared" si="5"/>
        <v>25.558</v>
      </c>
      <c r="M189" s="66" t="s">
        <v>73</v>
      </c>
      <c r="N189" s="66" t="s">
        <v>74</v>
      </c>
      <c r="O189" s="67" t="s">
        <v>38</v>
      </c>
      <c r="P189" s="68" t="s">
        <v>30</v>
      </c>
      <c r="Q189" s="68" t="s">
        <v>31</v>
      </c>
      <c r="R189" s="69" t="s">
        <v>32</v>
      </c>
    </row>
    <row r="190" spans="1:18" ht="51" x14ac:dyDescent="0.25">
      <c r="A190" s="41" t="s">
        <v>24</v>
      </c>
      <c r="B190" s="57">
        <v>174</v>
      </c>
      <c r="C190" s="58" t="s">
        <v>71</v>
      </c>
      <c r="D190" s="59" t="s">
        <v>422</v>
      </c>
      <c r="E190" s="59" t="s">
        <v>421</v>
      </c>
      <c r="F190" s="60" t="s">
        <v>72</v>
      </c>
      <c r="G190" s="61">
        <v>39.32</v>
      </c>
      <c r="H190" s="61">
        <v>25.558</v>
      </c>
      <c r="I190" s="62" t="s">
        <v>45</v>
      </c>
      <c r="J190" s="63">
        <v>1</v>
      </c>
      <c r="K190" s="64">
        <f t="shared" si="4"/>
        <v>39.32</v>
      </c>
      <c r="L190" s="64">
        <f t="shared" si="5"/>
        <v>25.558</v>
      </c>
      <c r="M190" s="66" t="s">
        <v>73</v>
      </c>
      <c r="N190" s="66" t="s">
        <v>74</v>
      </c>
      <c r="O190" s="67" t="s">
        <v>38</v>
      </c>
      <c r="P190" s="68" t="s">
        <v>30</v>
      </c>
      <c r="Q190" s="68" t="s">
        <v>31</v>
      </c>
      <c r="R190" s="69" t="s">
        <v>32</v>
      </c>
    </row>
    <row r="191" spans="1:18" ht="51" x14ac:dyDescent="0.25">
      <c r="A191" s="41" t="s">
        <v>24</v>
      </c>
      <c r="B191" s="44">
        <v>175</v>
      </c>
      <c r="C191" s="58" t="s">
        <v>71</v>
      </c>
      <c r="D191" s="59" t="s">
        <v>423</v>
      </c>
      <c r="E191" s="59" t="s">
        <v>421</v>
      </c>
      <c r="F191" s="60" t="s">
        <v>72</v>
      </c>
      <c r="G191" s="61">
        <v>39.32</v>
      </c>
      <c r="H191" s="61">
        <v>25.558</v>
      </c>
      <c r="I191" s="62" t="s">
        <v>45</v>
      </c>
      <c r="J191" s="63">
        <v>1</v>
      </c>
      <c r="K191" s="64">
        <f t="shared" si="4"/>
        <v>39.32</v>
      </c>
      <c r="L191" s="64">
        <f t="shared" si="5"/>
        <v>25.558</v>
      </c>
      <c r="M191" s="66" t="s">
        <v>73</v>
      </c>
      <c r="N191" s="66" t="s">
        <v>74</v>
      </c>
      <c r="O191" s="67" t="s">
        <v>38</v>
      </c>
      <c r="P191" s="68" t="s">
        <v>30</v>
      </c>
      <c r="Q191" s="68" t="s">
        <v>31</v>
      </c>
      <c r="R191" s="69" t="s">
        <v>32</v>
      </c>
    </row>
    <row r="192" spans="1:18" ht="51" x14ac:dyDescent="0.25">
      <c r="A192" s="41" t="s">
        <v>24</v>
      </c>
      <c r="B192" s="57">
        <v>176</v>
      </c>
      <c r="C192" s="58" t="s">
        <v>71</v>
      </c>
      <c r="D192" s="59" t="s">
        <v>424</v>
      </c>
      <c r="E192" s="59" t="s">
        <v>421</v>
      </c>
      <c r="F192" s="60" t="s">
        <v>72</v>
      </c>
      <c r="G192" s="61">
        <v>39.32</v>
      </c>
      <c r="H192" s="61">
        <v>25.558</v>
      </c>
      <c r="I192" s="62" t="s">
        <v>45</v>
      </c>
      <c r="J192" s="63">
        <v>1</v>
      </c>
      <c r="K192" s="64">
        <f t="shared" si="4"/>
        <v>39.32</v>
      </c>
      <c r="L192" s="64">
        <f t="shared" si="5"/>
        <v>25.558</v>
      </c>
      <c r="M192" s="66" t="s">
        <v>73</v>
      </c>
      <c r="N192" s="66" t="s">
        <v>74</v>
      </c>
      <c r="O192" s="67" t="s">
        <v>38</v>
      </c>
      <c r="P192" s="68" t="s">
        <v>30</v>
      </c>
      <c r="Q192" s="68" t="s">
        <v>31</v>
      </c>
      <c r="R192" s="69" t="s">
        <v>32</v>
      </c>
    </row>
    <row r="193" spans="1:18" ht="51" x14ac:dyDescent="0.25">
      <c r="A193" s="41" t="s">
        <v>24</v>
      </c>
      <c r="B193" s="44">
        <v>177</v>
      </c>
      <c r="C193" s="58" t="s">
        <v>71</v>
      </c>
      <c r="D193" s="59" t="s">
        <v>425</v>
      </c>
      <c r="E193" s="59" t="s">
        <v>426</v>
      </c>
      <c r="F193" s="60">
        <v>39317</v>
      </c>
      <c r="G193" s="61">
        <v>6142.5</v>
      </c>
      <c r="H193" s="61">
        <v>3685.4949999999999</v>
      </c>
      <c r="I193" s="62" t="s">
        <v>45</v>
      </c>
      <c r="J193" s="63">
        <v>1</v>
      </c>
      <c r="K193" s="64">
        <f t="shared" si="4"/>
        <v>6142.5</v>
      </c>
      <c r="L193" s="64">
        <f t="shared" si="5"/>
        <v>3685.4949999999999</v>
      </c>
      <c r="M193" s="75" t="s">
        <v>131</v>
      </c>
      <c r="N193" s="75" t="s">
        <v>64</v>
      </c>
      <c r="O193" s="67" t="s">
        <v>29</v>
      </c>
      <c r="P193" s="68" t="s">
        <v>30</v>
      </c>
      <c r="Q193" s="68" t="s">
        <v>31</v>
      </c>
      <c r="R193" s="69" t="s">
        <v>32</v>
      </c>
    </row>
    <row r="194" spans="1:18" ht="51" x14ac:dyDescent="0.25">
      <c r="A194" s="41" t="s">
        <v>24</v>
      </c>
      <c r="B194" s="57">
        <v>178</v>
      </c>
      <c r="C194" s="58" t="s">
        <v>71</v>
      </c>
      <c r="D194" s="59" t="s">
        <v>427</v>
      </c>
      <c r="E194" s="59" t="s">
        <v>428</v>
      </c>
      <c r="F194" s="60" t="s">
        <v>72</v>
      </c>
      <c r="G194" s="61">
        <v>16.239999999999998</v>
      </c>
      <c r="H194" s="61">
        <v>10.556000000000001</v>
      </c>
      <c r="I194" s="62" t="s">
        <v>45</v>
      </c>
      <c r="J194" s="63">
        <v>1</v>
      </c>
      <c r="K194" s="64">
        <f t="shared" si="4"/>
        <v>16.239999999999998</v>
      </c>
      <c r="L194" s="64">
        <f t="shared" si="5"/>
        <v>10.556000000000001</v>
      </c>
      <c r="M194" s="66" t="s">
        <v>73</v>
      </c>
      <c r="N194" s="66" t="s">
        <v>74</v>
      </c>
      <c r="O194" s="67" t="s">
        <v>38</v>
      </c>
      <c r="P194" s="68" t="s">
        <v>30</v>
      </c>
      <c r="Q194" s="68" t="s">
        <v>31</v>
      </c>
      <c r="R194" s="69" t="s">
        <v>32</v>
      </c>
    </row>
    <row r="195" spans="1:18" ht="51" x14ac:dyDescent="0.25">
      <c r="A195" s="41" t="s">
        <v>24</v>
      </c>
      <c r="B195" s="44">
        <v>179</v>
      </c>
      <c r="C195" s="58" t="s">
        <v>71</v>
      </c>
      <c r="D195" s="59" t="s">
        <v>429</v>
      </c>
      <c r="E195" s="59" t="s">
        <v>428</v>
      </c>
      <c r="F195" s="60" t="s">
        <v>72</v>
      </c>
      <c r="G195" s="61">
        <v>16.239999999999998</v>
      </c>
      <c r="H195" s="61">
        <v>10.556000000000001</v>
      </c>
      <c r="I195" s="62" t="s">
        <v>45</v>
      </c>
      <c r="J195" s="63">
        <v>1</v>
      </c>
      <c r="K195" s="64">
        <f t="shared" si="4"/>
        <v>16.239999999999998</v>
      </c>
      <c r="L195" s="64">
        <f t="shared" si="5"/>
        <v>10.556000000000001</v>
      </c>
      <c r="M195" s="66" t="s">
        <v>73</v>
      </c>
      <c r="N195" s="66" t="s">
        <v>74</v>
      </c>
      <c r="O195" s="67" t="s">
        <v>38</v>
      </c>
      <c r="P195" s="68" t="s">
        <v>30</v>
      </c>
      <c r="Q195" s="68" t="s">
        <v>31</v>
      </c>
      <c r="R195" s="69" t="s">
        <v>32</v>
      </c>
    </row>
    <row r="196" spans="1:18" ht="51" x14ac:dyDescent="0.25">
      <c r="A196" s="41" t="s">
        <v>24</v>
      </c>
      <c r="B196" s="57">
        <v>180</v>
      </c>
      <c r="C196" s="58" t="s">
        <v>71</v>
      </c>
      <c r="D196" s="59" t="s">
        <v>430</v>
      </c>
      <c r="E196" s="59" t="s">
        <v>428</v>
      </c>
      <c r="F196" s="60" t="s">
        <v>72</v>
      </c>
      <c r="G196" s="61">
        <v>16.239999999999998</v>
      </c>
      <c r="H196" s="61">
        <v>10.556000000000001</v>
      </c>
      <c r="I196" s="62" t="s">
        <v>45</v>
      </c>
      <c r="J196" s="63">
        <v>1</v>
      </c>
      <c r="K196" s="64">
        <f t="shared" si="4"/>
        <v>16.239999999999998</v>
      </c>
      <c r="L196" s="64">
        <f t="shared" si="5"/>
        <v>10.556000000000001</v>
      </c>
      <c r="M196" s="66" t="s">
        <v>73</v>
      </c>
      <c r="N196" s="66" t="s">
        <v>74</v>
      </c>
      <c r="O196" s="67" t="s">
        <v>38</v>
      </c>
      <c r="P196" s="68" t="s">
        <v>30</v>
      </c>
      <c r="Q196" s="68" t="s">
        <v>31</v>
      </c>
      <c r="R196" s="69" t="s">
        <v>32</v>
      </c>
    </row>
    <row r="197" spans="1:18" ht="51" x14ac:dyDescent="0.25">
      <c r="A197" s="41" t="s">
        <v>24</v>
      </c>
      <c r="B197" s="44">
        <v>181</v>
      </c>
      <c r="C197" s="58" t="s">
        <v>71</v>
      </c>
      <c r="D197" s="59" t="s">
        <v>431</v>
      </c>
      <c r="E197" s="59" t="s">
        <v>428</v>
      </c>
      <c r="F197" s="60" t="s">
        <v>72</v>
      </c>
      <c r="G197" s="61">
        <v>16.239999999999998</v>
      </c>
      <c r="H197" s="61">
        <v>10.556000000000001</v>
      </c>
      <c r="I197" s="62" t="s">
        <v>45</v>
      </c>
      <c r="J197" s="63">
        <v>1</v>
      </c>
      <c r="K197" s="64">
        <f t="shared" si="4"/>
        <v>16.239999999999998</v>
      </c>
      <c r="L197" s="64">
        <f t="shared" si="5"/>
        <v>10.556000000000001</v>
      </c>
      <c r="M197" s="66" t="s">
        <v>73</v>
      </c>
      <c r="N197" s="66" t="s">
        <v>74</v>
      </c>
      <c r="O197" s="67" t="s">
        <v>38</v>
      </c>
      <c r="P197" s="68" t="s">
        <v>30</v>
      </c>
      <c r="Q197" s="68" t="s">
        <v>31</v>
      </c>
      <c r="R197" s="69" t="s">
        <v>32</v>
      </c>
    </row>
    <row r="198" spans="1:18" ht="51" x14ac:dyDescent="0.25">
      <c r="A198" s="41" t="s">
        <v>24</v>
      </c>
      <c r="B198" s="57">
        <v>182</v>
      </c>
      <c r="C198" s="58" t="s">
        <v>71</v>
      </c>
      <c r="D198" s="59" t="s">
        <v>432</v>
      </c>
      <c r="E198" s="59" t="s">
        <v>428</v>
      </c>
      <c r="F198" s="60" t="s">
        <v>72</v>
      </c>
      <c r="G198" s="61">
        <v>16.239999999999998</v>
      </c>
      <c r="H198" s="61">
        <v>10.556000000000001</v>
      </c>
      <c r="I198" s="62" t="s">
        <v>45</v>
      </c>
      <c r="J198" s="63">
        <v>1</v>
      </c>
      <c r="K198" s="64">
        <f t="shared" si="4"/>
        <v>16.239999999999998</v>
      </c>
      <c r="L198" s="64">
        <f t="shared" si="5"/>
        <v>10.556000000000001</v>
      </c>
      <c r="M198" s="66" t="s">
        <v>73</v>
      </c>
      <c r="N198" s="66" t="s">
        <v>74</v>
      </c>
      <c r="O198" s="67" t="s">
        <v>38</v>
      </c>
      <c r="P198" s="68" t="s">
        <v>30</v>
      </c>
      <c r="Q198" s="68" t="s">
        <v>31</v>
      </c>
      <c r="R198" s="69" t="s">
        <v>32</v>
      </c>
    </row>
    <row r="199" spans="1:18" ht="38.25" x14ac:dyDescent="0.25">
      <c r="A199" s="41" t="s">
        <v>24</v>
      </c>
      <c r="B199" s="44">
        <v>183</v>
      </c>
      <c r="C199" s="58" t="s">
        <v>37</v>
      </c>
      <c r="D199" s="59" t="s">
        <v>433</v>
      </c>
      <c r="E199" s="59" t="s">
        <v>434</v>
      </c>
      <c r="F199" s="60" t="s">
        <v>85</v>
      </c>
      <c r="G199" s="61">
        <v>6038.14</v>
      </c>
      <c r="H199" s="61">
        <v>3622.8789999999999</v>
      </c>
      <c r="I199" s="62" t="s">
        <v>28</v>
      </c>
      <c r="J199" s="63">
        <v>1</v>
      </c>
      <c r="K199" s="64">
        <f>G199*J199-0.04</f>
        <v>6038.1</v>
      </c>
      <c r="L199" s="64">
        <f t="shared" si="5"/>
        <v>3622.8789999999999</v>
      </c>
      <c r="M199" s="75" t="s">
        <v>131</v>
      </c>
      <c r="N199" s="75" t="s">
        <v>64</v>
      </c>
      <c r="O199" s="67" t="s">
        <v>29</v>
      </c>
      <c r="P199" s="68" t="s">
        <v>435</v>
      </c>
      <c r="Q199" s="68" t="s">
        <v>31</v>
      </c>
      <c r="R199" s="69" t="s">
        <v>32</v>
      </c>
    </row>
    <row r="200" spans="1:18" ht="51" x14ac:dyDescent="0.25">
      <c r="A200" s="41" t="s">
        <v>24</v>
      </c>
      <c r="B200" s="57">
        <v>184</v>
      </c>
      <c r="C200" s="58" t="s">
        <v>25</v>
      </c>
      <c r="D200" s="59">
        <v>1986</v>
      </c>
      <c r="E200" s="59" t="s">
        <v>436</v>
      </c>
      <c r="F200" s="60">
        <v>37527</v>
      </c>
      <c r="G200" s="61">
        <v>51302.5</v>
      </c>
      <c r="H200" s="61">
        <v>30781.495000000003</v>
      </c>
      <c r="I200" s="62" t="s">
        <v>28</v>
      </c>
      <c r="J200" s="63">
        <v>1</v>
      </c>
      <c r="K200" s="64">
        <f t="shared" si="4"/>
        <v>51302.5</v>
      </c>
      <c r="L200" s="64">
        <f t="shared" si="5"/>
        <v>30781.495000000003</v>
      </c>
      <c r="M200" s="75" t="s">
        <v>131</v>
      </c>
      <c r="N200" s="75" t="s">
        <v>64</v>
      </c>
      <c r="O200" s="67" t="s">
        <v>29</v>
      </c>
      <c r="P200" s="68" t="s">
        <v>30</v>
      </c>
      <c r="Q200" s="68" t="s">
        <v>31</v>
      </c>
      <c r="R200" s="69" t="s">
        <v>32</v>
      </c>
    </row>
    <row r="201" spans="1:18" ht="38.25" x14ac:dyDescent="0.25">
      <c r="A201" s="41" t="s">
        <v>24</v>
      </c>
      <c r="B201" s="44">
        <v>185</v>
      </c>
      <c r="C201" s="58" t="s">
        <v>326</v>
      </c>
      <c r="D201" s="59" t="s">
        <v>437</v>
      </c>
      <c r="E201" s="59" t="s">
        <v>438</v>
      </c>
      <c r="F201" s="60" t="s">
        <v>439</v>
      </c>
      <c r="G201" s="61">
        <v>333.98</v>
      </c>
      <c r="H201" s="61">
        <v>200.38300000000004</v>
      </c>
      <c r="I201" s="62" t="s">
        <v>45</v>
      </c>
      <c r="J201" s="63">
        <v>1</v>
      </c>
      <c r="K201" s="64">
        <f t="shared" si="4"/>
        <v>333.98</v>
      </c>
      <c r="L201" s="64">
        <f t="shared" si="5"/>
        <v>200.38300000000004</v>
      </c>
      <c r="M201" s="66" t="s">
        <v>73</v>
      </c>
      <c r="N201" s="66" t="s">
        <v>74</v>
      </c>
      <c r="O201" s="67" t="s">
        <v>38</v>
      </c>
      <c r="P201" s="68" t="s">
        <v>30</v>
      </c>
      <c r="Q201" s="68" t="s">
        <v>31</v>
      </c>
      <c r="R201" s="69" t="s">
        <v>32</v>
      </c>
    </row>
    <row r="202" spans="1:18" ht="38.25" x14ac:dyDescent="0.25">
      <c r="A202" s="41" t="s">
        <v>24</v>
      </c>
      <c r="B202" s="57">
        <v>186</v>
      </c>
      <c r="C202" s="58" t="s">
        <v>326</v>
      </c>
      <c r="D202" s="59" t="s">
        <v>440</v>
      </c>
      <c r="E202" s="59" t="s">
        <v>438</v>
      </c>
      <c r="F202" s="60" t="s">
        <v>439</v>
      </c>
      <c r="G202" s="61">
        <v>445.31</v>
      </c>
      <c r="H202" s="61">
        <v>267.18350000000004</v>
      </c>
      <c r="I202" s="62" t="s">
        <v>45</v>
      </c>
      <c r="J202" s="63">
        <v>1</v>
      </c>
      <c r="K202" s="64">
        <f t="shared" si="4"/>
        <v>445.31</v>
      </c>
      <c r="L202" s="64">
        <f t="shared" si="5"/>
        <v>267.18350000000004</v>
      </c>
      <c r="M202" s="66" t="s">
        <v>73</v>
      </c>
      <c r="N202" s="66" t="s">
        <v>74</v>
      </c>
      <c r="O202" s="67" t="s">
        <v>38</v>
      </c>
      <c r="P202" s="68" t="s">
        <v>30</v>
      </c>
      <c r="Q202" s="68" t="s">
        <v>31</v>
      </c>
      <c r="R202" s="69" t="s">
        <v>32</v>
      </c>
    </row>
    <row r="203" spans="1:18" ht="38.25" x14ac:dyDescent="0.25">
      <c r="A203" s="41" t="s">
        <v>24</v>
      </c>
      <c r="B203" s="44">
        <v>187</v>
      </c>
      <c r="C203" s="58" t="s">
        <v>326</v>
      </c>
      <c r="D203" s="59" t="s">
        <v>441</v>
      </c>
      <c r="E203" s="59" t="s">
        <v>438</v>
      </c>
      <c r="F203" s="60" t="s">
        <v>439</v>
      </c>
      <c r="G203" s="61">
        <v>417.48</v>
      </c>
      <c r="H203" s="61">
        <v>250.488</v>
      </c>
      <c r="I203" s="62" t="s">
        <v>45</v>
      </c>
      <c r="J203" s="63">
        <v>1</v>
      </c>
      <c r="K203" s="64">
        <f t="shared" si="4"/>
        <v>417.48</v>
      </c>
      <c r="L203" s="64">
        <f t="shared" si="5"/>
        <v>250.488</v>
      </c>
      <c r="M203" s="66" t="s">
        <v>73</v>
      </c>
      <c r="N203" s="66" t="s">
        <v>74</v>
      </c>
      <c r="O203" s="67" t="s">
        <v>38</v>
      </c>
      <c r="P203" s="68" t="s">
        <v>30</v>
      </c>
      <c r="Q203" s="68" t="s">
        <v>31</v>
      </c>
      <c r="R203" s="69" t="s">
        <v>32</v>
      </c>
    </row>
    <row r="204" spans="1:18" ht="38.25" x14ac:dyDescent="0.25">
      <c r="A204" s="41" t="s">
        <v>24</v>
      </c>
      <c r="B204" s="57">
        <v>188</v>
      </c>
      <c r="C204" s="58" t="s">
        <v>326</v>
      </c>
      <c r="D204" s="59" t="s">
        <v>442</v>
      </c>
      <c r="E204" s="59" t="s">
        <v>443</v>
      </c>
      <c r="F204" s="60">
        <v>38442</v>
      </c>
      <c r="G204" s="61">
        <v>3999.37</v>
      </c>
      <c r="H204" s="61">
        <v>2399.6244999999999</v>
      </c>
      <c r="I204" s="62" t="s">
        <v>45</v>
      </c>
      <c r="J204" s="63">
        <v>1</v>
      </c>
      <c r="K204" s="64">
        <f t="shared" si="4"/>
        <v>3999.37</v>
      </c>
      <c r="L204" s="64">
        <f t="shared" si="5"/>
        <v>2399.6244999999999</v>
      </c>
      <c r="M204" s="75" t="s">
        <v>131</v>
      </c>
      <c r="N204" s="75" t="s">
        <v>64</v>
      </c>
      <c r="O204" s="67" t="s">
        <v>38</v>
      </c>
      <c r="P204" s="68" t="s">
        <v>30</v>
      </c>
      <c r="Q204" s="68" t="s">
        <v>31</v>
      </c>
      <c r="R204" s="69" t="s">
        <v>32</v>
      </c>
    </row>
    <row r="205" spans="1:18" ht="38.25" x14ac:dyDescent="0.25">
      <c r="A205" s="41" t="s">
        <v>24</v>
      </c>
      <c r="B205" s="44">
        <v>189</v>
      </c>
      <c r="C205" s="58" t="s">
        <v>326</v>
      </c>
      <c r="D205" s="59" t="s">
        <v>444</v>
      </c>
      <c r="E205" s="59" t="s">
        <v>445</v>
      </c>
      <c r="F205" s="60" t="s">
        <v>446</v>
      </c>
      <c r="G205" s="61">
        <v>2490.75</v>
      </c>
      <c r="H205" s="61">
        <v>1494.4474999999998</v>
      </c>
      <c r="I205" s="62" t="s">
        <v>45</v>
      </c>
      <c r="J205" s="63">
        <v>1</v>
      </c>
      <c r="K205" s="64">
        <f t="shared" si="4"/>
        <v>2490.75</v>
      </c>
      <c r="L205" s="64">
        <f t="shared" si="5"/>
        <v>1494.4474999999998</v>
      </c>
      <c r="M205" s="66" t="s">
        <v>447</v>
      </c>
      <c r="N205" s="66" t="s">
        <v>448</v>
      </c>
      <c r="O205" s="67" t="s">
        <v>38</v>
      </c>
      <c r="P205" s="68" t="s">
        <v>30</v>
      </c>
      <c r="Q205" s="68" t="s">
        <v>31</v>
      </c>
      <c r="R205" s="69" t="s">
        <v>32</v>
      </c>
    </row>
    <row r="206" spans="1:18" ht="38.25" x14ac:dyDescent="0.25">
      <c r="A206" s="41" t="s">
        <v>24</v>
      </c>
      <c r="B206" s="57">
        <v>190</v>
      </c>
      <c r="C206" s="58" t="s">
        <v>326</v>
      </c>
      <c r="D206" s="59" t="s">
        <v>449</v>
      </c>
      <c r="E206" s="59" t="s">
        <v>445</v>
      </c>
      <c r="F206" s="60">
        <v>38442</v>
      </c>
      <c r="G206" s="61">
        <v>1973.25</v>
      </c>
      <c r="H206" s="61">
        <v>1183.9525000000001</v>
      </c>
      <c r="I206" s="62" t="s">
        <v>45</v>
      </c>
      <c r="J206" s="63">
        <v>1</v>
      </c>
      <c r="K206" s="64">
        <f t="shared" si="4"/>
        <v>1973.25</v>
      </c>
      <c r="L206" s="64">
        <f t="shared" si="5"/>
        <v>1183.9525000000001</v>
      </c>
      <c r="M206" s="66" t="s">
        <v>51</v>
      </c>
      <c r="N206" s="66" t="s">
        <v>52</v>
      </c>
      <c r="O206" s="67" t="s">
        <v>38</v>
      </c>
      <c r="P206" s="68" t="s">
        <v>30</v>
      </c>
      <c r="Q206" s="68" t="s">
        <v>31</v>
      </c>
      <c r="R206" s="69" t="s">
        <v>32</v>
      </c>
    </row>
    <row r="207" spans="1:18" ht="38.25" x14ac:dyDescent="0.25">
      <c r="A207" s="41" t="s">
        <v>24</v>
      </c>
      <c r="B207" s="44">
        <v>191</v>
      </c>
      <c r="C207" s="58" t="s">
        <v>326</v>
      </c>
      <c r="D207" s="59" t="s">
        <v>450</v>
      </c>
      <c r="E207" s="59" t="s">
        <v>445</v>
      </c>
      <c r="F207" s="60">
        <v>38442</v>
      </c>
      <c r="G207" s="61">
        <v>1973.25</v>
      </c>
      <c r="H207" s="61">
        <v>1183.961</v>
      </c>
      <c r="I207" s="62" t="s">
        <v>45</v>
      </c>
      <c r="J207" s="63">
        <v>1</v>
      </c>
      <c r="K207" s="64">
        <f t="shared" si="4"/>
        <v>1973.25</v>
      </c>
      <c r="L207" s="64">
        <f t="shared" si="5"/>
        <v>1183.961</v>
      </c>
      <c r="M207" s="66" t="s">
        <v>51</v>
      </c>
      <c r="N207" s="66" t="s">
        <v>52</v>
      </c>
      <c r="O207" s="67" t="s">
        <v>38</v>
      </c>
      <c r="P207" s="68" t="s">
        <v>30</v>
      </c>
      <c r="Q207" s="68" t="s">
        <v>31</v>
      </c>
      <c r="R207" s="69" t="s">
        <v>32</v>
      </c>
    </row>
    <row r="208" spans="1:18" ht="38.25" x14ac:dyDescent="0.25">
      <c r="A208" s="41" t="s">
        <v>24</v>
      </c>
      <c r="B208" s="57">
        <v>192</v>
      </c>
      <c r="C208" s="58" t="s">
        <v>326</v>
      </c>
      <c r="D208" s="59" t="s">
        <v>451</v>
      </c>
      <c r="E208" s="59" t="s">
        <v>445</v>
      </c>
      <c r="F208" s="60">
        <v>38442</v>
      </c>
      <c r="G208" s="61">
        <v>1973.25</v>
      </c>
      <c r="H208" s="61">
        <v>1183.9525000000001</v>
      </c>
      <c r="I208" s="62" t="s">
        <v>45</v>
      </c>
      <c r="J208" s="63">
        <v>1</v>
      </c>
      <c r="K208" s="64">
        <f t="shared" si="4"/>
        <v>1973.25</v>
      </c>
      <c r="L208" s="64">
        <f t="shared" si="5"/>
        <v>1183.9525000000001</v>
      </c>
      <c r="M208" s="66" t="s">
        <v>51</v>
      </c>
      <c r="N208" s="66" t="s">
        <v>52</v>
      </c>
      <c r="O208" s="67" t="s">
        <v>38</v>
      </c>
      <c r="P208" s="68" t="s">
        <v>30</v>
      </c>
      <c r="Q208" s="68" t="s">
        <v>31</v>
      </c>
      <c r="R208" s="69" t="s">
        <v>32</v>
      </c>
    </row>
    <row r="209" spans="1:18" ht="38.25" x14ac:dyDescent="0.25">
      <c r="A209" s="41" t="s">
        <v>24</v>
      </c>
      <c r="B209" s="44">
        <v>193</v>
      </c>
      <c r="C209" s="58" t="s">
        <v>326</v>
      </c>
      <c r="D209" s="59" t="s">
        <v>452</v>
      </c>
      <c r="E209" s="59" t="s">
        <v>445</v>
      </c>
      <c r="F209" s="60">
        <v>38442</v>
      </c>
      <c r="G209" s="61">
        <v>1973.27</v>
      </c>
      <c r="H209" s="61">
        <v>1183.9543999999999</v>
      </c>
      <c r="I209" s="62" t="s">
        <v>45</v>
      </c>
      <c r="J209" s="63">
        <v>1</v>
      </c>
      <c r="K209" s="64">
        <f t="shared" si="4"/>
        <v>1973.27</v>
      </c>
      <c r="L209" s="64">
        <f t="shared" si="5"/>
        <v>1183.9543999999999</v>
      </c>
      <c r="M209" s="66" t="s">
        <v>51</v>
      </c>
      <c r="N209" s="66" t="s">
        <v>52</v>
      </c>
      <c r="O209" s="67" t="s">
        <v>38</v>
      </c>
      <c r="P209" s="68" t="s">
        <v>30</v>
      </c>
      <c r="Q209" s="68" t="s">
        <v>31</v>
      </c>
      <c r="R209" s="69" t="s">
        <v>32</v>
      </c>
    </row>
    <row r="210" spans="1:18" ht="38.25" x14ac:dyDescent="0.25">
      <c r="A210" s="41" t="s">
        <v>24</v>
      </c>
      <c r="B210" s="57">
        <v>194</v>
      </c>
      <c r="C210" s="58" t="s">
        <v>497</v>
      </c>
      <c r="D210" s="123" t="s">
        <v>498</v>
      </c>
      <c r="E210" s="66" t="s">
        <v>499</v>
      </c>
      <c r="F210" s="70">
        <v>40451</v>
      </c>
      <c r="G210" s="62">
        <v>27546.7</v>
      </c>
      <c r="H210" s="61">
        <v>20660.02</v>
      </c>
      <c r="I210" s="125" t="s">
        <v>28</v>
      </c>
      <c r="J210" s="62">
        <v>1</v>
      </c>
      <c r="K210" s="64">
        <f t="shared" ref="K210:K213" si="6">G210*J210</f>
        <v>27546.7</v>
      </c>
      <c r="L210" s="64">
        <f t="shared" ref="L210:L213" si="7">H210*J210</f>
        <v>20660.02</v>
      </c>
      <c r="M210" s="65" t="s">
        <v>469</v>
      </c>
      <c r="N210" s="66"/>
      <c r="O210" s="66" t="s">
        <v>470</v>
      </c>
      <c r="P210" s="67" t="s">
        <v>30</v>
      </c>
      <c r="Q210" s="68" t="s">
        <v>31</v>
      </c>
      <c r="R210" s="69" t="s">
        <v>32</v>
      </c>
    </row>
    <row r="211" spans="1:18" ht="38.25" x14ac:dyDescent="0.25">
      <c r="A211" s="41" t="s">
        <v>24</v>
      </c>
      <c r="B211" s="44">
        <v>195</v>
      </c>
      <c r="C211" s="58" t="s">
        <v>326</v>
      </c>
      <c r="D211" s="59" t="s">
        <v>93</v>
      </c>
      <c r="E211" s="59" t="s">
        <v>453</v>
      </c>
      <c r="F211" s="60">
        <v>34243</v>
      </c>
      <c r="G211" s="61">
        <v>590.85</v>
      </c>
      <c r="H211" s="61">
        <v>354.51250000000005</v>
      </c>
      <c r="I211" s="62" t="s">
        <v>45</v>
      </c>
      <c r="J211" s="63">
        <v>1</v>
      </c>
      <c r="K211" s="64">
        <f t="shared" si="6"/>
        <v>590.85</v>
      </c>
      <c r="L211" s="64">
        <f t="shared" si="7"/>
        <v>354.51250000000005</v>
      </c>
      <c r="M211" s="75" t="s">
        <v>131</v>
      </c>
      <c r="N211" s="75" t="s">
        <v>64</v>
      </c>
      <c r="O211" s="67" t="s">
        <v>38</v>
      </c>
      <c r="P211" s="68" t="s">
        <v>30</v>
      </c>
      <c r="Q211" s="68" t="s">
        <v>31</v>
      </c>
      <c r="R211" s="69" t="s">
        <v>32</v>
      </c>
    </row>
    <row r="212" spans="1:18" ht="38.25" x14ac:dyDescent="0.25">
      <c r="A212" s="41" t="s">
        <v>24</v>
      </c>
      <c r="B212" s="57">
        <v>196</v>
      </c>
      <c r="C212" s="58" t="s">
        <v>326</v>
      </c>
      <c r="D212" s="59" t="s">
        <v>454</v>
      </c>
      <c r="E212" s="59" t="s">
        <v>455</v>
      </c>
      <c r="F212" s="60">
        <v>43343</v>
      </c>
      <c r="G212" s="61">
        <v>6676.29</v>
      </c>
      <c r="H212" s="61">
        <v>4339.5910000000003</v>
      </c>
      <c r="I212" s="62" t="s">
        <v>45</v>
      </c>
      <c r="J212" s="63">
        <v>1</v>
      </c>
      <c r="K212" s="64">
        <f t="shared" si="6"/>
        <v>6676.29</v>
      </c>
      <c r="L212" s="64">
        <f t="shared" si="7"/>
        <v>4339.5910000000003</v>
      </c>
      <c r="M212" s="66" t="s">
        <v>52</v>
      </c>
      <c r="N212" s="66" t="s">
        <v>52</v>
      </c>
      <c r="O212" s="67" t="s">
        <v>38</v>
      </c>
      <c r="P212" s="68" t="s">
        <v>30</v>
      </c>
      <c r="Q212" s="68" t="s">
        <v>31</v>
      </c>
      <c r="R212" s="69" t="s">
        <v>32</v>
      </c>
    </row>
    <row r="213" spans="1:18" ht="38.25" x14ac:dyDescent="0.25">
      <c r="A213" s="41" t="s">
        <v>24</v>
      </c>
      <c r="B213" s="44">
        <v>197</v>
      </c>
      <c r="C213" s="58" t="s">
        <v>326</v>
      </c>
      <c r="D213" s="59" t="s">
        <v>456</v>
      </c>
      <c r="E213" s="59" t="s">
        <v>457</v>
      </c>
      <c r="F213" s="60" t="s">
        <v>93</v>
      </c>
      <c r="G213" s="61">
        <v>8134.25</v>
      </c>
      <c r="H213" s="61">
        <v>4880.5524999999998</v>
      </c>
      <c r="I213" s="62" t="s">
        <v>45</v>
      </c>
      <c r="J213" s="63">
        <v>1</v>
      </c>
      <c r="K213" s="64">
        <f t="shared" si="6"/>
        <v>8134.25</v>
      </c>
      <c r="L213" s="64">
        <f t="shared" si="7"/>
        <v>4880.5524999999998</v>
      </c>
      <c r="M213" s="66" t="s">
        <v>73</v>
      </c>
      <c r="N213" s="66" t="s">
        <v>74</v>
      </c>
      <c r="O213" s="67" t="s">
        <v>38</v>
      </c>
      <c r="P213" s="68" t="s">
        <v>30</v>
      </c>
      <c r="Q213" s="68" t="s">
        <v>31</v>
      </c>
      <c r="R213" s="69" t="s">
        <v>32</v>
      </c>
    </row>
    <row r="214" spans="1:18" ht="39" thickBot="1" x14ac:dyDescent="0.3">
      <c r="A214" s="41" t="s">
        <v>24</v>
      </c>
      <c r="B214" s="57">
        <v>198</v>
      </c>
      <c r="C214" s="81" t="s">
        <v>186</v>
      </c>
      <c r="D214" s="82" t="s">
        <v>458</v>
      </c>
      <c r="E214" s="82" t="s">
        <v>459</v>
      </c>
      <c r="F214" s="83" t="s">
        <v>460</v>
      </c>
      <c r="G214" s="84">
        <v>28002.27</v>
      </c>
      <c r="H214" s="84">
        <v>16801.359499999999</v>
      </c>
      <c r="I214" s="85" t="s">
        <v>45</v>
      </c>
      <c r="J214" s="86">
        <v>1</v>
      </c>
      <c r="K214" s="64">
        <f t="shared" ref="K214" si="8">G214*J214</f>
        <v>28002.27</v>
      </c>
      <c r="L214" s="64">
        <f t="shared" ref="L214" si="9">H214*J214</f>
        <v>16801.359499999999</v>
      </c>
      <c r="M214" s="87" t="s">
        <v>73</v>
      </c>
      <c r="N214" s="87" t="s">
        <v>74</v>
      </c>
      <c r="O214" s="88" t="s">
        <v>38</v>
      </c>
      <c r="P214" s="89" t="s">
        <v>30</v>
      </c>
      <c r="Q214" s="89" t="s">
        <v>31</v>
      </c>
      <c r="R214" s="90" t="s">
        <v>32</v>
      </c>
    </row>
    <row r="215" spans="1:18" ht="15.75" thickBot="1" x14ac:dyDescent="0.3">
      <c r="A215" s="41"/>
      <c r="B215" s="42"/>
      <c r="C215" s="91" t="s">
        <v>461</v>
      </c>
      <c r="D215" s="43"/>
      <c r="E215" s="92"/>
      <c r="F215" s="93"/>
      <c r="G215" s="94"/>
      <c r="H215" s="43"/>
      <c r="I215" s="95"/>
      <c r="J215" s="96">
        <f>SUM(J17:J214)</f>
        <v>206</v>
      </c>
      <c r="K215" s="96">
        <f>SUM(K17:K214)</f>
        <v>46513319.679999977</v>
      </c>
      <c r="L215" s="96">
        <f>SUM(L17:L214)</f>
        <v>28431576.024233356</v>
      </c>
      <c r="M215" s="97"/>
      <c r="N215" s="98"/>
      <c r="O215" s="99"/>
      <c r="P215" s="100"/>
      <c r="Q215" s="101"/>
      <c r="R215" s="102"/>
    </row>
    <row r="216" spans="1:18" x14ac:dyDescent="0.25">
      <c r="A216" s="41"/>
      <c r="B216" s="103"/>
      <c r="C216" s="103"/>
      <c r="D216" s="103"/>
      <c r="E216" s="104"/>
      <c r="F216" s="105"/>
      <c r="G216" s="106"/>
      <c r="H216" s="103"/>
      <c r="I216" s="107"/>
      <c r="J216" s="108"/>
      <c r="K216" s="109"/>
      <c r="L216" s="109"/>
      <c r="M216" s="110"/>
      <c r="N216" s="111"/>
      <c r="O216" s="112"/>
      <c r="P216" s="113"/>
      <c r="Q216" s="114"/>
      <c r="R216" s="115"/>
    </row>
    <row r="217" spans="1:18" x14ac:dyDescent="0.25">
      <c r="A217" s="33"/>
      <c r="B217" s="31"/>
      <c r="C217" s="103"/>
      <c r="D217" s="103"/>
      <c r="E217" s="103"/>
      <c r="F217" s="103"/>
      <c r="G217" s="103"/>
      <c r="H217" s="103"/>
      <c r="I217" s="103"/>
      <c r="J217" s="116"/>
      <c r="K217" s="124"/>
      <c r="L217" s="124"/>
      <c r="M217" s="117"/>
      <c r="N217" s="118"/>
      <c r="O217" s="119"/>
      <c r="P217" s="120"/>
      <c r="Q217" s="121"/>
      <c r="R217" s="122"/>
    </row>
    <row r="218" spans="1:18" x14ac:dyDescent="0.25">
      <c r="C218" s="103" t="s">
        <v>462</v>
      </c>
      <c r="D218" s="16"/>
      <c r="E218" s="104" t="s">
        <v>463</v>
      </c>
    </row>
  </sheetData>
  <autoFilter ref="A15:R215"/>
  <mergeCells count="3">
    <mergeCell ref="Q6:R6"/>
    <mergeCell ref="P8:R8"/>
    <mergeCell ref="K13:M13"/>
  </mergeCells>
  <pageMargins left="0.39370078740157483" right="0.39370078740157483" top="0.98425196850393704" bottom="0.59055118110236227" header="0.31496062992125984" footer="0.31496062992125984"/>
  <pageSetup paperSize="9" scale="2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НВЛ 2025 (07)</vt:lpstr>
      <vt:lpstr>'НВЛ 2025 (07)'!Заголовки_для_печати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2025-04-09T09:55:54Z</cp:lastPrinted>
  <dcterms:created xsi:type="dcterms:W3CDTF">2024-01-23T11:59:20Z</dcterms:created>
  <dcterms:modified xsi:type="dcterms:W3CDTF">2025-10-08T10:51:07Z</dcterms:modified>
</cp:coreProperties>
</file>